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codeName="현재_통합_문서" defaultThemeVersion="124226"/>
  <mc:AlternateContent xmlns:mc="http://schemas.openxmlformats.org/markup-compatibility/2006">
    <mc:Choice Requires="x15">
      <x15ac:absPath xmlns:x15ac="http://schemas.microsoft.com/office/spreadsheetml/2010/11/ac" url="D:\2025 중등인사\09. 신규교사 임용\2026 신규\"/>
    </mc:Choice>
  </mc:AlternateContent>
  <xr:revisionPtr revIDLastSave="0" documentId="13_ncr:1_{88754EF3-D2E6-4DE3-B8C4-8B587A588D8D}" xr6:coauthVersionLast="47" xr6:coauthVersionMax="47" xr10:uidLastSave="{00000000-0000-0000-0000-000000000000}"/>
  <workbookProtection workbookAlgorithmName="SHA-512" workbookHashValue="jlrQMql9lcEeiPHBO1GJ3kceze+uMIEMNZROgYzqLIId3pV8vueFa05F79hriEuXiNhMl2yb6leLec6WkA8Mrg==" workbookSaltValue="DsAsD9i8iE2VR82DojBZrg==" workbookSpinCount="100000" lockStructure="1"/>
  <bookViews>
    <workbookView xWindow="38280" yWindow="-120" windowWidth="29040" windowHeight="15720" xr2:uid="{00000000-000D-0000-FFFF-FFFF00000000}"/>
  </bookViews>
  <sheets>
    <sheet name="경력기간 합산신청서" sheetId="1" r:id="rId1"/>
    <sheet name="근무유형" sheetId="2" state="hidden" r:id="rId2"/>
    <sheet name="인사내신희망서" sheetId="3" r:id="rId3"/>
    <sheet name="연수여비 계좌" sheetId="4" state="hidden" r:id="rId4"/>
  </sheets>
  <externalReferences>
    <externalReference r:id="rId5"/>
  </externalReferences>
  <definedNames>
    <definedName name="③유사경력">'[1]환산율표 적용기준'!#REF!</definedName>
    <definedName name="_xlnm.Print_Area" localSheetId="0">'경력기간 합산신청서'!$A$1:$K$65</definedName>
    <definedName name="과목">근무유형!$D$1:$D$37</definedName>
    <definedName name="자격과목">근무유형!$D$1:$D$37</definedName>
    <definedName name="휴직경력">근무유형!$F$2:$F$21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36" i="1" l="1"/>
  <c r="M36" i="1"/>
  <c r="N36" i="1"/>
  <c r="Q36" i="1"/>
  <c r="O36" i="1" s="1"/>
  <c r="R36" i="1"/>
  <c r="S36" i="1"/>
  <c r="U36" i="1"/>
  <c r="L37" i="1"/>
  <c r="M37" i="1"/>
  <c r="N37" i="1"/>
  <c r="Q37" i="1"/>
  <c r="O37" i="1" s="1"/>
  <c r="R37" i="1"/>
  <c r="S37" i="1"/>
  <c r="U37" i="1"/>
  <c r="L38" i="1"/>
  <c r="M38" i="1"/>
  <c r="N38" i="1"/>
  <c r="Q38" i="1"/>
  <c r="O38" i="1" s="1"/>
  <c r="R38" i="1"/>
  <c r="S38" i="1"/>
  <c r="U38" i="1"/>
  <c r="L39" i="1"/>
  <c r="M39" i="1"/>
  <c r="N39" i="1"/>
  <c r="Q39" i="1"/>
  <c r="O39" i="1" s="1"/>
  <c r="R39" i="1"/>
  <c r="S39" i="1"/>
  <c r="U39" i="1"/>
  <c r="L40" i="1"/>
  <c r="M40" i="1"/>
  <c r="N40" i="1"/>
  <c r="Q40" i="1"/>
  <c r="O40" i="1" s="1"/>
  <c r="R40" i="1"/>
  <c r="S40" i="1"/>
  <c r="U40" i="1"/>
  <c r="E37" i="1" l="1"/>
  <c r="E38" i="1"/>
  <c r="E39" i="1"/>
  <c r="E40" i="1"/>
  <c r="E36" i="1"/>
  <c r="Y48" i="1"/>
  <c r="Y47" i="1" l="1"/>
  <c r="Y46" i="1"/>
  <c r="Y45" i="1"/>
  <c r="Y44" i="1"/>
  <c r="N48" i="1" l="1"/>
  <c r="N47" i="1"/>
  <c r="N46" i="1"/>
  <c r="N45" i="1"/>
  <c r="M47" i="1"/>
  <c r="M46" i="1"/>
  <c r="M45" i="1"/>
  <c r="M44" i="1"/>
  <c r="L48" i="1"/>
  <c r="L47" i="1"/>
  <c r="L46" i="1"/>
  <c r="L45" i="1"/>
  <c r="E45" i="1" s="1"/>
  <c r="L44" i="1"/>
  <c r="L43" i="1"/>
  <c r="N44" i="1"/>
  <c r="M48" i="1"/>
  <c r="U49" i="1"/>
  <c r="U48" i="1"/>
  <c r="U47" i="1"/>
  <c r="U46" i="1"/>
  <c r="U44" i="1"/>
  <c r="U45" i="1"/>
  <c r="S48" i="1"/>
  <c r="R48" i="1"/>
  <c r="Q48" i="1"/>
  <c r="O48" i="1" s="1"/>
  <c r="V48" i="1" s="1"/>
  <c r="S44" i="1"/>
  <c r="S45" i="1"/>
  <c r="S46" i="1"/>
  <c r="S47" i="1"/>
  <c r="R47" i="1"/>
  <c r="R46" i="1"/>
  <c r="R45" i="1"/>
  <c r="R43" i="1"/>
  <c r="R44" i="1"/>
  <c r="Q49" i="1"/>
  <c r="Q47" i="1"/>
  <c r="O47" i="1" s="1"/>
  <c r="Q46" i="1"/>
  <c r="O46" i="1" s="1"/>
  <c r="V46" i="1" s="1"/>
  <c r="Q45" i="1"/>
  <c r="O45" i="1" s="1"/>
  <c r="Q44" i="1"/>
  <c r="O44" i="1" s="1"/>
  <c r="V44" i="1" s="1"/>
  <c r="Q43" i="1"/>
  <c r="E44" i="1" l="1"/>
  <c r="V47" i="1"/>
  <c r="W47" i="1" s="1"/>
  <c r="X47" i="1" s="1"/>
  <c r="V45" i="1"/>
  <c r="W45" i="1" s="1"/>
  <c r="X45" i="1" s="1"/>
  <c r="E46" i="1"/>
  <c r="W48" i="1"/>
  <c r="X48" i="1" s="1"/>
  <c r="E47" i="1"/>
  <c r="E48" i="1"/>
  <c r="W46" i="1"/>
  <c r="X46" i="1" s="1"/>
  <c r="W44" i="1"/>
  <c r="X44" i="1" s="1"/>
  <c r="Y31" i="1"/>
  <c r="Y32" i="1"/>
  <c r="Y33" i="1"/>
  <c r="Y34" i="1"/>
  <c r="Y35" i="1"/>
  <c r="Y41" i="1"/>
  <c r="Y42" i="1"/>
  <c r="Y43" i="1"/>
  <c r="Y49" i="1"/>
  <c r="Y30" i="1"/>
  <c r="L31" i="1"/>
  <c r="M31" i="1"/>
  <c r="N31" i="1"/>
  <c r="L32" i="1"/>
  <c r="M32" i="1"/>
  <c r="N32" i="1"/>
  <c r="L33" i="1"/>
  <c r="M33" i="1"/>
  <c r="N33" i="1"/>
  <c r="L34" i="1"/>
  <c r="M34" i="1"/>
  <c r="N34" i="1"/>
  <c r="L35" i="1"/>
  <c r="M35" i="1"/>
  <c r="N35" i="1"/>
  <c r="L41" i="1"/>
  <c r="M41" i="1"/>
  <c r="N41" i="1"/>
  <c r="L42" i="1"/>
  <c r="M42" i="1"/>
  <c r="N42" i="1"/>
  <c r="M43" i="1"/>
  <c r="E43" i="1" s="1"/>
  <c r="N43" i="1"/>
  <c r="L49" i="1"/>
  <c r="M49" i="1"/>
  <c r="N49" i="1"/>
  <c r="Q30" i="1"/>
  <c r="O30" i="1" s="1"/>
  <c r="R30" i="1"/>
  <c r="U31" i="1"/>
  <c r="U30" i="1"/>
  <c r="L30" i="1"/>
  <c r="M30" i="1"/>
  <c r="N30" i="1"/>
  <c r="E42" i="1" l="1"/>
  <c r="E41" i="1"/>
  <c r="E49" i="1"/>
  <c r="V30" i="1"/>
  <c r="W30" i="1" s="1"/>
  <c r="X30" i="1" s="1"/>
  <c r="Q31" i="1"/>
  <c r="O31" i="1" s="1"/>
  <c r="V31" i="1" s="1"/>
  <c r="Q32" i="1"/>
  <c r="O32" i="1" s="1"/>
  <c r="V32" i="1" s="1"/>
  <c r="Q33" i="1"/>
  <c r="O33" i="1" s="1"/>
  <c r="V33" i="1" s="1"/>
  <c r="Q34" i="1"/>
  <c r="O34" i="1" s="1"/>
  <c r="V34" i="1" s="1"/>
  <c r="Q35" i="1"/>
  <c r="O35" i="1" s="1"/>
  <c r="V35" i="1" s="1"/>
  <c r="Q41" i="1"/>
  <c r="O41" i="1" s="1"/>
  <c r="V41" i="1" s="1"/>
  <c r="Q42" i="1"/>
  <c r="O42" i="1" s="1"/>
  <c r="V42" i="1" s="1"/>
  <c r="O43" i="1"/>
  <c r="V43" i="1" s="1"/>
  <c r="O49" i="1"/>
  <c r="V49" i="1" s="1"/>
  <c r="W42" i="1" l="1"/>
  <c r="X42" i="1" s="1"/>
  <c r="W41" i="1"/>
  <c r="X41" i="1" s="1"/>
  <c r="W35" i="1"/>
  <c r="X35" i="1" s="1"/>
  <c r="W34" i="1"/>
  <c r="X34" i="1" s="1"/>
  <c r="W33" i="1"/>
  <c r="X33" i="1" s="1"/>
  <c r="W32" i="1"/>
  <c r="X32" i="1" s="1"/>
  <c r="W43" i="1"/>
  <c r="X43" i="1" s="1"/>
  <c r="W49" i="1"/>
  <c r="X49" i="1" s="1"/>
  <c r="W31" i="1"/>
  <c r="X31" i="1" s="1"/>
  <c r="U32" i="1"/>
  <c r="U33" i="1"/>
  <c r="U34" i="1"/>
  <c r="U35" i="1"/>
  <c r="U41" i="1"/>
  <c r="U42" i="1"/>
  <c r="U43" i="1"/>
  <c r="R31" i="1" l="1"/>
  <c r="R32" i="1"/>
  <c r="R33" i="1"/>
  <c r="R34" i="1"/>
  <c r="R35" i="1"/>
  <c r="R41" i="1"/>
  <c r="R42" i="1"/>
  <c r="R49" i="1"/>
  <c r="S31" i="1" l="1"/>
  <c r="S32" i="1"/>
  <c r="S33" i="1"/>
  <c r="S34" i="1"/>
  <c r="S35" i="1"/>
  <c r="S41" i="1"/>
  <c r="S42" i="1"/>
  <c r="S43" i="1"/>
  <c r="S49" i="1"/>
  <c r="S30" i="1"/>
  <c r="E35" i="1" l="1"/>
  <c r="E34" i="1" l="1"/>
  <c r="E33" i="1" l="1"/>
  <c r="E32" i="1"/>
  <c r="E31" i="1"/>
  <c r="E30" i="1" l="1"/>
</calcChain>
</file>

<file path=xl/sharedStrings.xml><?xml version="1.0" encoding="utf-8"?>
<sst xmlns="http://schemas.openxmlformats.org/spreadsheetml/2006/main" count="164" uniqueCount="159">
  <si>
    <t>시작일</t>
    <phoneticPr fontId="3" type="noConversion"/>
  </si>
  <si>
    <t>종료일</t>
    <phoneticPr fontId="3" type="noConversion"/>
  </si>
  <si>
    <t>근무처</t>
  </si>
  <si>
    <t>2. 교원자격증</t>
    <phoneticPr fontId="3" type="noConversion"/>
  </si>
  <si>
    <t>성     명</t>
    <phoneticPr fontId="3" type="noConversion"/>
  </si>
  <si>
    <t>발급일</t>
    <phoneticPr fontId="3" type="noConversion"/>
  </si>
  <si>
    <t>자격종별</t>
    <phoneticPr fontId="3" type="noConversion"/>
  </si>
  <si>
    <t>자격과목</t>
    <phoneticPr fontId="3" type="noConversion"/>
  </si>
  <si>
    <t>자격증 번호</t>
    <phoneticPr fontId="3" type="noConversion"/>
  </si>
  <si>
    <t>자격증 수여기관</t>
    <phoneticPr fontId="3" type="noConversion"/>
  </si>
  <si>
    <t>근무기간</t>
    <phoneticPr fontId="3" type="noConversion"/>
  </si>
  <si>
    <t>년계산</t>
    <phoneticPr fontId="3" type="noConversion"/>
  </si>
  <si>
    <t>년</t>
    <phoneticPr fontId="3" type="noConversion"/>
  </si>
  <si>
    <t>월</t>
    <phoneticPr fontId="3" type="noConversion"/>
  </si>
  <si>
    <t>일</t>
    <phoneticPr fontId="3" type="noConversion"/>
  </si>
  <si>
    <t>단과대학</t>
  </si>
  <si>
    <t>대학교명</t>
  </si>
  <si>
    <t>졸업년월일</t>
    <phoneticPr fontId="3" type="noConversion"/>
  </si>
  <si>
    <t>환산종료일</t>
    <phoneticPr fontId="3" type="noConversion"/>
  </si>
  <si>
    <t>근무유형</t>
    <phoneticPr fontId="3" type="noConversion"/>
  </si>
  <si>
    <t>신청인</t>
    <phoneticPr fontId="3" type="noConversion"/>
  </si>
  <si>
    <t>(서명 또는 날인)</t>
    <phoneticPr fontId="3" type="noConversion"/>
  </si>
  <si>
    <t>군복무</t>
    <phoneticPr fontId="3" type="noConversion"/>
  </si>
  <si>
    <t>교사</t>
    <phoneticPr fontId="3" type="noConversion"/>
  </si>
  <si>
    <t>그밖의 경력</t>
    <phoneticPr fontId="3" type="noConversion"/>
  </si>
  <si>
    <t>환산율</t>
    <phoneticPr fontId="3" type="noConversion"/>
  </si>
  <si>
    <t>환산율</t>
    <phoneticPr fontId="3" type="noConversion"/>
  </si>
  <si>
    <t>시작일</t>
    <phoneticPr fontId="3" type="noConversion"/>
  </si>
  <si>
    <t>종료일</t>
    <phoneticPr fontId="3" type="noConversion"/>
  </si>
  <si>
    <t>주당평균근무시간</t>
    <phoneticPr fontId="3" type="noConversion"/>
  </si>
  <si>
    <t>주당평균근무시간</t>
    <phoneticPr fontId="3" type="noConversion"/>
  </si>
  <si>
    <t>계약</t>
    <phoneticPr fontId="3" type="noConversion"/>
  </si>
  <si>
    <t>경력</t>
    <phoneticPr fontId="3" type="noConversion"/>
  </si>
  <si>
    <t>대학 시간강사</t>
    <phoneticPr fontId="3" type="noConversion"/>
  </si>
  <si>
    <t>대시</t>
    <phoneticPr fontId="3" type="noConversion"/>
  </si>
  <si>
    <t>환산율</t>
    <phoneticPr fontId="3" type="noConversion"/>
  </si>
  <si>
    <t>대학교시간강사</t>
    <phoneticPr fontId="3" type="noConversion"/>
  </si>
  <si>
    <t>학위취득</t>
    <phoneticPr fontId="3" type="noConversion"/>
  </si>
  <si>
    <t>인턴교사</t>
    <phoneticPr fontId="3" type="noConversion"/>
  </si>
  <si>
    <t>교원외 공무원(일반직)</t>
    <phoneticPr fontId="3" type="noConversion"/>
  </si>
  <si>
    <t>주당수업시수</t>
    <phoneticPr fontId="3" type="noConversion"/>
  </si>
  <si>
    <t>경력</t>
    <phoneticPr fontId="3" type="noConversion"/>
  </si>
  <si>
    <t>최종학력</t>
    <phoneticPr fontId="3" type="noConversion"/>
  </si>
  <si>
    <t>비고</t>
    <phoneticPr fontId="3" type="noConversion"/>
  </si>
  <si>
    <t>1. 개인신상</t>
    <phoneticPr fontId="3" type="noConversion"/>
  </si>
  <si>
    <t>3. 학력</t>
    <phoneticPr fontId="3" type="noConversion"/>
  </si>
  <si>
    <r>
      <t xml:space="preserve">※ </t>
    </r>
    <r>
      <rPr>
        <b/>
        <sz val="10"/>
        <color theme="1"/>
        <rFont val="맑은 고딕"/>
        <family val="3"/>
        <charset val="129"/>
        <scheme val="minor"/>
      </rPr>
      <t>교육대학원 경력</t>
    </r>
    <r>
      <rPr>
        <sz val="10"/>
        <color theme="1"/>
        <rFont val="맑은 고딕"/>
        <family val="3"/>
        <charset val="129"/>
        <scheme val="minor"/>
      </rPr>
      <t>은</t>
    </r>
    <r>
      <rPr>
        <b/>
        <sz val="10"/>
        <color theme="1"/>
        <rFont val="나눔고딕"/>
        <family val="3"/>
        <charset val="129"/>
      </rPr>
      <t/>
    </r>
    <phoneticPr fontId="3" type="noConversion"/>
  </si>
  <si>
    <r>
      <rPr>
        <b/>
        <sz val="10"/>
        <color theme="1"/>
        <rFont val="맑은 고딕"/>
        <family val="3"/>
        <charset val="129"/>
        <scheme val="minor"/>
      </rPr>
      <t>4. 임용전 경력</t>
    </r>
    <r>
      <rPr>
        <sz val="10"/>
        <color theme="1"/>
        <rFont val="맑은 고딕"/>
        <family val="3"/>
        <charset val="129"/>
        <scheme val="minor"/>
      </rPr>
      <t>에 입력합니다.</t>
    </r>
    <phoneticPr fontId="3" type="noConversion"/>
  </si>
  <si>
    <r>
      <t>※ 3.학력-</t>
    </r>
    <r>
      <rPr>
        <b/>
        <sz val="10"/>
        <color theme="1"/>
        <rFont val="맑은 고딕"/>
        <family val="3"/>
        <charset val="129"/>
        <scheme val="minor"/>
      </rPr>
      <t>구분</t>
    </r>
    <r>
      <rPr>
        <sz val="10"/>
        <color theme="1"/>
        <rFont val="맑은 고딕"/>
        <family val="3"/>
        <charset val="129"/>
        <scheme val="minor"/>
      </rPr>
      <t xml:space="preserve"> 항목에</t>
    </r>
    <phoneticPr fontId="3" type="noConversion"/>
  </si>
  <si>
    <r>
      <rPr>
        <b/>
        <sz val="10"/>
        <color theme="1"/>
        <rFont val="맑은 고딕"/>
        <family val="3"/>
        <charset val="129"/>
        <scheme val="minor"/>
      </rPr>
      <t xml:space="preserve">① </t>
    </r>
    <r>
      <rPr>
        <sz val="10"/>
        <color theme="1"/>
        <rFont val="맑은 고딕"/>
        <family val="3"/>
        <charset val="129"/>
        <scheme val="minor"/>
      </rPr>
      <t xml:space="preserve">'사범대 졸업자' 또는 '대학에 설치된 교육과 졸업자'는 </t>
    </r>
    <r>
      <rPr>
        <b/>
        <sz val="10"/>
        <color theme="1"/>
        <rFont val="맑은 고딕"/>
        <family val="3"/>
        <charset val="129"/>
        <scheme val="minor"/>
      </rPr>
      <t>사범</t>
    </r>
    <r>
      <rPr>
        <sz val="10"/>
        <color theme="1"/>
        <rFont val="맑은 고딕"/>
        <family val="3"/>
        <charset val="129"/>
        <scheme val="minor"/>
      </rPr>
      <t>을 입력합니다.</t>
    </r>
    <phoneticPr fontId="3" type="noConversion"/>
  </si>
  <si>
    <r>
      <rPr>
        <b/>
        <sz val="10"/>
        <color theme="1"/>
        <rFont val="맑은 고딕"/>
        <family val="3"/>
        <charset val="129"/>
        <scheme val="minor"/>
      </rPr>
      <t>②</t>
    </r>
    <r>
      <rPr>
        <sz val="10"/>
        <color theme="1"/>
        <rFont val="맑은 고딕"/>
        <family val="3"/>
        <charset val="129"/>
        <scheme val="minor"/>
      </rPr>
      <t xml:space="preserve"> ①에 해당하지 않는, '대학교 교직과정 이수자' 또는 '교육대학원 졸업자'는 </t>
    </r>
    <r>
      <rPr>
        <b/>
        <sz val="10"/>
        <color theme="1"/>
        <rFont val="맑은 고딕"/>
        <family val="3"/>
        <charset val="129"/>
        <scheme val="minor"/>
      </rPr>
      <t>비사범</t>
    </r>
    <r>
      <rPr>
        <sz val="10"/>
        <color theme="1"/>
        <rFont val="맑은 고딕"/>
        <family val="3"/>
        <charset val="129"/>
        <scheme val="minor"/>
      </rPr>
      <t>을 입력합니다.</t>
    </r>
    <phoneticPr fontId="3" type="noConversion"/>
  </si>
  <si>
    <r>
      <rPr>
        <b/>
        <sz val="10"/>
        <color theme="1"/>
        <rFont val="맑은 고딕"/>
        <family val="3"/>
        <charset val="129"/>
        <scheme val="minor"/>
      </rPr>
      <t>③</t>
    </r>
    <r>
      <rPr>
        <sz val="10"/>
        <color theme="1"/>
        <rFont val="맑은 고딕"/>
        <family val="3"/>
        <charset val="129"/>
        <scheme val="minor"/>
      </rPr>
      <t xml:space="preserve"> '교육대학원 특수교육과 졸업자'는 </t>
    </r>
    <r>
      <rPr>
        <b/>
        <sz val="10"/>
        <color theme="1"/>
        <rFont val="맑은 고딕"/>
        <family val="3"/>
        <charset val="129"/>
        <scheme val="minor"/>
      </rPr>
      <t>특수</t>
    </r>
    <r>
      <rPr>
        <sz val="10"/>
        <color theme="1"/>
        <rFont val="맑은 고딕"/>
        <family val="3"/>
        <charset val="129"/>
        <scheme val="minor"/>
      </rPr>
      <t>를 입력합니다.</t>
    </r>
    <phoneticPr fontId="3" type="noConversion"/>
  </si>
  <si>
    <r>
      <rPr>
        <b/>
        <sz val="10"/>
        <color theme="1"/>
        <rFont val="맑은 고딕"/>
        <family val="3"/>
        <charset val="129"/>
        <scheme val="minor"/>
      </rPr>
      <t>④</t>
    </r>
    <r>
      <rPr>
        <sz val="10"/>
        <color theme="1"/>
        <rFont val="맑은 고딕"/>
        <family val="3"/>
        <charset val="129"/>
        <scheme val="minor"/>
      </rPr>
      <t xml:space="preserve"> ①의 '특수교육과 졸업자'는 </t>
    </r>
    <r>
      <rPr>
        <b/>
        <sz val="10"/>
        <color theme="1"/>
        <rFont val="맑은 고딕"/>
        <family val="3"/>
        <charset val="129"/>
        <scheme val="minor"/>
      </rPr>
      <t>사범+특수</t>
    </r>
    <r>
      <rPr>
        <sz val="10"/>
        <color theme="1"/>
        <rFont val="맑은 고딕"/>
        <family val="3"/>
        <charset val="129"/>
        <scheme val="minor"/>
      </rPr>
      <t>를 입력합니다.</t>
    </r>
    <phoneticPr fontId="3" type="noConversion"/>
  </si>
  <si>
    <r>
      <t xml:space="preserve">※ </t>
    </r>
    <r>
      <rPr>
        <b/>
        <sz val="10"/>
        <color theme="1"/>
        <rFont val="맑은 고딕"/>
        <family val="3"/>
        <charset val="129"/>
        <scheme val="minor"/>
      </rPr>
      <t>시작일</t>
    </r>
    <r>
      <rPr>
        <sz val="10"/>
        <color theme="1"/>
        <rFont val="맑은 고딕"/>
        <family val="3"/>
        <charset val="129"/>
        <scheme val="minor"/>
      </rPr>
      <t>과</t>
    </r>
    <r>
      <rPr>
        <b/>
        <sz val="10"/>
        <color theme="1"/>
        <rFont val="맑은 고딕"/>
        <family val="3"/>
        <charset val="129"/>
        <scheme val="minor"/>
      </rPr>
      <t xml:space="preserve"> 종료일</t>
    </r>
    <r>
      <rPr>
        <sz val="10"/>
        <color theme="1"/>
        <rFont val="맑은 고딕"/>
        <family val="3"/>
        <charset val="129"/>
        <scheme val="minor"/>
      </rPr>
      <t>은 '2014-01-01'의 형식으로 입력합니다. 근무기간은 자동으로 계산됩니다.</t>
    </r>
    <phoneticPr fontId="3" type="noConversion"/>
  </si>
  <si>
    <r>
      <t xml:space="preserve">※ </t>
    </r>
    <r>
      <rPr>
        <b/>
        <sz val="10"/>
        <color theme="1"/>
        <rFont val="맑은 고딕"/>
        <family val="3"/>
        <charset val="129"/>
        <scheme val="minor"/>
      </rPr>
      <t>군필자</t>
    </r>
    <r>
      <rPr>
        <sz val="10"/>
        <color theme="1"/>
        <rFont val="맑은 고딕"/>
        <family val="3"/>
        <charset val="129"/>
        <scheme val="minor"/>
      </rPr>
      <t xml:space="preserve">는 </t>
    </r>
    <r>
      <rPr>
        <b/>
        <sz val="10"/>
        <color theme="1"/>
        <rFont val="맑은 고딕"/>
        <family val="3"/>
        <charset val="129"/>
        <scheme val="minor"/>
      </rPr>
      <t>4. 임용전 경력</t>
    </r>
    <r>
      <rPr>
        <sz val="10"/>
        <color theme="1"/>
        <rFont val="맑은 고딕"/>
        <family val="3"/>
        <charset val="129"/>
        <scheme val="minor"/>
      </rPr>
      <t xml:space="preserve"> 항목에 </t>
    </r>
    <r>
      <rPr>
        <b/>
        <sz val="10"/>
        <color theme="1"/>
        <rFont val="맑은 고딕"/>
        <family val="3"/>
        <charset val="129"/>
        <scheme val="minor"/>
      </rPr>
      <t>군경력</t>
    </r>
    <r>
      <rPr>
        <sz val="10"/>
        <color theme="1"/>
        <rFont val="맑은 고딕"/>
        <family val="3"/>
        <charset val="129"/>
        <scheme val="minor"/>
      </rPr>
      <t>을 반드시 입력해야 합니다.</t>
    </r>
    <phoneticPr fontId="3" type="noConversion"/>
  </si>
  <si>
    <r>
      <t xml:space="preserve">※ </t>
    </r>
    <r>
      <rPr>
        <b/>
        <sz val="10"/>
        <color theme="1"/>
        <rFont val="맑은 고딕"/>
        <family val="3"/>
        <charset val="129"/>
        <scheme val="minor"/>
      </rPr>
      <t>주당수업시수</t>
    </r>
    <r>
      <rPr>
        <sz val="10"/>
        <color theme="1"/>
        <rFont val="맑은 고딕"/>
        <family val="3"/>
        <charset val="129"/>
        <scheme val="minor"/>
      </rPr>
      <t>는 '</t>
    </r>
    <r>
      <rPr>
        <b/>
        <sz val="10"/>
        <color theme="1"/>
        <rFont val="맑은 고딕"/>
        <family val="3"/>
        <charset val="129"/>
        <scheme val="minor"/>
      </rPr>
      <t>초중고등학교 시간강사', '대학 시간강사', '시간제근무 기간제교사(주당근무시간 입력)'</t>
    </r>
    <r>
      <rPr>
        <sz val="10"/>
        <color theme="1"/>
        <rFont val="맑은 고딕"/>
        <family val="3"/>
        <charset val="129"/>
        <scheme val="minor"/>
      </rPr>
      <t>인 경우에만 입력합니다.</t>
    </r>
    <phoneticPr fontId="3" type="noConversion"/>
  </si>
  <si>
    <t>학과</t>
    <phoneticPr fontId="3" type="noConversion"/>
  </si>
  <si>
    <t>구분(사범/비사범)</t>
    <phoneticPr fontId="3" type="noConversion"/>
  </si>
  <si>
    <t>도덕윤리</t>
    <phoneticPr fontId="3" type="noConversion"/>
  </si>
  <si>
    <t>국어</t>
    <phoneticPr fontId="3" type="noConversion"/>
  </si>
  <si>
    <t>사회(공통사회)</t>
    <phoneticPr fontId="3" type="noConversion"/>
  </si>
  <si>
    <t>사회(일반사회)</t>
    <phoneticPr fontId="3" type="noConversion"/>
  </si>
  <si>
    <t>사회(역사)</t>
    <phoneticPr fontId="3" type="noConversion"/>
  </si>
  <si>
    <t>사회(지리)</t>
    <phoneticPr fontId="3" type="noConversion"/>
  </si>
  <si>
    <t>수학</t>
    <phoneticPr fontId="3" type="noConversion"/>
  </si>
  <si>
    <t>과학(물리)</t>
    <phoneticPr fontId="3" type="noConversion"/>
  </si>
  <si>
    <t>과학(화학)</t>
    <phoneticPr fontId="3" type="noConversion"/>
  </si>
  <si>
    <t>과학(생명과학)</t>
    <phoneticPr fontId="3" type="noConversion"/>
  </si>
  <si>
    <t>과학(지구과학)</t>
    <phoneticPr fontId="3" type="noConversion"/>
  </si>
  <si>
    <t>기술가정</t>
    <phoneticPr fontId="3" type="noConversion"/>
  </si>
  <si>
    <t>체육</t>
    <phoneticPr fontId="3" type="noConversion"/>
  </si>
  <si>
    <t>음악</t>
    <phoneticPr fontId="3" type="noConversion"/>
  </si>
  <si>
    <t>미술</t>
    <phoneticPr fontId="3" type="noConversion"/>
  </si>
  <si>
    <t>영어</t>
    <phoneticPr fontId="3" type="noConversion"/>
  </si>
  <si>
    <t>중국어</t>
    <phoneticPr fontId="3" type="noConversion"/>
  </si>
  <si>
    <t>일본어</t>
    <phoneticPr fontId="3" type="noConversion"/>
  </si>
  <si>
    <t>한문</t>
    <phoneticPr fontId="3" type="noConversion"/>
  </si>
  <si>
    <t>정보컴퓨터</t>
    <phoneticPr fontId="3" type="noConversion"/>
  </si>
  <si>
    <t>동물자원</t>
    <phoneticPr fontId="3" type="noConversion"/>
  </si>
  <si>
    <t>식물자원조경</t>
    <phoneticPr fontId="3" type="noConversion"/>
  </si>
  <si>
    <t>식품가공</t>
    <phoneticPr fontId="3" type="noConversion"/>
  </si>
  <si>
    <t>조리</t>
    <phoneticPr fontId="3" type="noConversion"/>
  </si>
  <si>
    <t>건설</t>
    <phoneticPr fontId="3" type="noConversion"/>
  </si>
  <si>
    <t>기계금속</t>
    <phoneticPr fontId="3" type="noConversion"/>
  </si>
  <si>
    <t>디자인공예</t>
    <phoneticPr fontId="3" type="noConversion"/>
  </si>
  <si>
    <t>자원환경</t>
    <phoneticPr fontId="3" type="noConversion"/>
  </si>
  <si>
    <t>전기전자통신</t>
    <phoneticPr fontId="3" type="noConversion"/>
  </si>
  <si>
    <t>화공섬유</t>
    <phoneticPr fontId="3" type="noConversion"/>
  </si>
  <si>
    <t>상업정보</t>
    <phoneticPr fontId="3" type="noConversion"/>
  </si>
  <si>
    <t>특수</t>
    <phoneticPr fontId="3" type="noConversion"/>
  </si>
  <si>
    <t>보건</t>
    <phoneticPr fontId="3" type="noConversion"/>
  </si>
  <si>
    <t>사서</t>
    <phoneticPr fontId="3" type="noConversion"/>
  </si>
  <si>
    <t>전문상담</t>
    <phoneticPr fontId="3" type="noConversion"/>
  </si>
  <si>
    <t>영양</t>
    <phoneticPr fontId="3" type="noConversion"/>
  </si>
  <si>
    <t>진로진학상담</t>
    <phoneticPr fontId="3" type="noConversion"/>
  </si>
  <si>
    <t>연번</t>
    <phoneticPr fontId="25" type="noConversion"/>
  </si>
  <si>
    <t>성명</t>
  </si>
  <si>
    <t>성별</t>
    <phoneticPr fontId="25" type="noConversion"/>
  </si>
  <si>
    <t>학교</t>
    <phoneticPr fontId="3" type="noConversion"/>
  </si>
  <si>
    <t>교사과목</t>
    <phoneticPr fontId="25" type="noConversion"/>
  </si>
  <si>
    <t>취득자격</t>
  </si>
  <si>
    <t>직급</t>
    <phoneticPr fontId="3" type="noConversion"/>
  </si>
  <si>
    <t>호봉</t>
    <phoneticPr fontId="3" type="noConversion"/>
  </si>
  <si>
    <t>전화번호
(000-000-0000)</t>
    <phoneticPr fontId="3" type="noConversion"/>
  </si>
  <si>
    <t>휴대전화
(000-0000-0000)</t>
    <phoneticPr fontId="25" type="noConversion"/>
  </si>
  <si>
    <t>주소</t>
  </si>
  <si>
    <t>인사발령구분</t>
  </si>
  <si>
    <t>희망지1</t>
  </si>
  <si>
    <t>희망지2</t>
  </si>
  <si>
    <t>희망지3</t>
  </si>
  <si>
    <t>신규</t>
    <phoneticPr fontId="3" type="noConversion"/>
  </si>
  <si>
    <t>생년월일
(00-00-00)</t>
    <phoneticPr fontId="3" type="noConversion"/>
  </si>
  <si>
    <t>1부</t>
    <phoneticPr fontId="3" type="noConversion"/>
  </si>
  <si>
    <t>V3.5.5</t>
    <phoneticPr fontId="3" type="noConversion"/>
  </si>
  <si>
    <r>
      <t xml:space="preserve">   </t>
    </r>
    <r>
      <rPr>
        <sz val="16"/>
        <color theme="1"/>
        <rFont val="MS Gothic"/>
        <family val="3"/>
        <charset val="128"/>
      </rPr>
      <t>｢</t>
    </r>
    <r>
      <rPr>
        <sz val="16"/>
        <color theme="1"/>
        <rFont val="HY궁서"/>
        <family val="1"/>
        <charset val="129"/>
      </rPr>
      <t>공무원보수규정</t>
    </r>
    <r>
      <rPr>
        <sz val="16"/>
        <color theme="1"/>
        <rFont val="MS Gothic"/>
        <family val="3"/>
        <charset val="128"/>
      </rPr>
      <t>｣</t>
    </r>
    <r>
      <rPr>
        <sz val="16"/>
        <color theme="1"/>
        <rFont val="HY궁서"/>
        <family val="1"/>
        <charset val="129"/>
      </rPr>
      <t xml:space="preserve"> 제</t>
    </r>
    <r>
      <rPr>
        <sz val="16"/>
        <color rgb="FF000000"/>
        <rFont val="HY궁서"/>
        <family val="1"/>
        <charset val="129"/>
      </rPr>
      <t>8조 및 제9조 제2항의 규정에 의하여 호봉(초임포함)의 획정 및 정정과 새로운 경력을 합산하고자 경력증명서를 첨부하여 신청합니다.</t>
    </r>
    <phoneticPr fontId="3" type="noConversion"/>
  </si>
  <si>
    <t>첨부: 경력증명서(병적증명서 포함) 각1부</t>
    <phoneticPr fontId="3" type="noConversion"/>
  </si>
  <si>
    <t>4. 경력(최초 임용일부터 순차적으로 작성)</t>
    <phoneticPr fontId="3" type="noConversion"/>
  </si>
  <si>
    <t>소     속</t>
    <phoneticPr fontId="3" type="noConversion"/>
  </si>
  <si>
    <t>연락처</t>
    <phoneticPr fontId="3" type="noConversion"/>
  </si>
  <si>
    <t>주민번호(앞7자리)</t>
    <phoneticPr fontId="3" type="noConversion"/>
  </si>
  <si>
    <t>휴직별</t>
    <phoneticPr fontId="3" type="noConversion"/>
  </si>
  <si>
    <t>공무상질병(100%)</t>
    <phoneticPr fontId="3" type="noConversion"/>
  </si>
  <si>
    <t>질병(0%)</t>
    <phoneticPr fontId="3" type="noConversion"/>
  </si>
  <si>
    <t>병역휴직(100%)</t>
    <phoneticPr fontId="3" type="noConversion"/>
  </si>
  <si>
    <t>자율연수(0%)</t>
    <phoneticPr fontId="3" type="noConversion"/>
  </si>
  <si>
    <t>노조전임(100%)</t>
    <phoneticPr fontId="3" type="noConversion"/>
  </si>
  <si>
    <t>유학휴직(100%)</t>
    <phoneticPr fontId="3" type="noConversion"/>
  </si>
  <si>
    <t>고용휴직(100%)</t>
    <phoneticPr fontId="3" type="noConversion"/>
  </si>
  <si>
    <t>고용휴직(50%)</t>
    <phoneticPr fontId="3" type="noConversion"/>
  </si>
  <si>
    <t>육아휴직(100%)</t>
    <phoneticPr fontId="3" type="noConversion"/>
  </si>
  <si>
    <t>육아휴직(0%)</t>
    <phoneticPr fontId="3" type="noConversion"/>
  </si>
  <si>
    <t>연수휴직(50%)</t>
    <phoneticPr fontId="3" type="noConversion"/>
  </si>
  <si>
    <t>간병휴직(0%)</t>
    <phoneticPr fontId="3" type="noConversion"/>
  </si>
  <si>
    <t>동반휴직(0%)</t>
    <phoneticPr fontId="3" type="noConversion"/>
  </si>
  <si>
    <t>정직3월</t>
    <phoneticPr fontId="3" type="noConversion"/>
  </si>
  <si>
    <t>정직2월</t>
    <phoneticPr fontId="3" type="noConversion"/>
  </si>
  <si>
    <t>정직1월</t>
    <phoneticPr fontId="3" type="noConversion"/>
  </si>
  <si>
    <t>직위해제</t>
    <phoneticPr fontId="3" type="noConversion"/>
  </si>
  <si>
    <t>생사불명(0%)</t>
    <phoneticPr fontId="3" type="noConversion"/>
  </si>
  <si>
    <t>법정의무수행(100%)</t>
    <phoneticPr fontId="3" type="noConversion"/>
  </si>
  <si>
    <t>의원면직(0%)</t>
    <phoneticPr fontId="3" type="noConversion"/>
  </si>
  <si>
    <t>비고(휴직 사유 등)</t>
    <phoneticPr fontId="3" type="noConversion"/>
  </si>
  <si>
    <t>시간제 기간제</t>
    <phoneticPr fontId="3" type="noConversion"/>
  </si>
  <si>
    <t>초중등 시간강사</t>
    <phoneticPr fontId="3" type="noConversion"/>
  </si>
  <si>
    <t>학원강사(등록)</t>
    <phoneticPr fontId="3" type="noConversion"/>
  </si>
  <si>
    <t>교원외 공무원(고용,기능)</t>
    <phoneticPr fontId="3" type="noConversion"/>
  </si>
  <si>
    <t>대학수학년한(학사)</t>
    <phoneticPr fontId="3" type="noConversion"/>
  </si>
  <si>
    <t>V4.4</t>
    <phoneticPr fontId="3" type="noConversion"/>
  </si>
  <si>
    <t>기간제</t>
    <phoneticPr fontId="3" type="noConversion"/>
  </si>
  <si>
    <r>
      <t>광주광역시교육감</t>
    </r>
    <r>
      <rPr>
        <sz val="16"/>
        <color theme="1"/>
        <rFont val="HY궁서"/>
        <family val="1"/>
        <charset val="129"/>
      </rPr>
      <t xml:space="preserve"> 귀하</t>
    </r>
    <phoneticPr fontId="3" type="noConversion"/>
  </si>
  <si>
    <t>중등 교원 호봉획정 신청서</t>
    <phoneticPr fontId="3" type="noConversion"/>
  </si>
  <si>
    <t>파-신규임용</t>
    <phoneticPr fontId="3" type="noConversion"/>
  </si>
  <si>
    <t xml:space="preserve">신규 임용 교원 연수 여비 계좌 </t>
    <phoneticPr fontId="25" type="noConversion"/>
  </si>
  <si>
    <t>교과</t>
    <phoneticPr fontId="3" type="noConversion"/>
  </si>
  <si>
    <t>계좌번호</t>
    <phoneticPr fontId="3" type="noConversion"/>
  </si>
  <si>
    <t>은행명</t>
    <phoneticPr fontId="3" type="noConversion"/>
  </si>
  <si>
    <t>비고</t>
    <phoneticPr fontId="3" type="noConversion"/>
  </si>
  <si>
    <t>신규 임용 교원 인사내신희망서(교과용)</t>
    <phoneticPr fontId="25" type="noConversion"/>
  </si>
  <si>
    <t>2026년   2월   일</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</si>
</sst>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76" formatCode="_ * #,##0_ ;_ * \-#,##0_ ;_ * &quot;-&quot;_ ;_ @_ "/>
    <numFmt numFmtId="177" formatCode="_ * #,##0.00_ ;_ * \-#,##0.00_ ;_ * &quot;-&quot;??_ ;_ @_ "/>
    <numFmt numFmtId="178" formatCode="000000\-0000000"/>
    <numFmt numFmtId="179" formatCode="yy\/mm\/dd"/>
  </numFmts>
  <fonts count="29" x14ac:knownFonts="1">
    <font>
      <sz val="11"/>
      <color theme="1"/>
      <name val="맑은 고딕"/>
      <family val="2"/>
      <charset val="129"/>
      <scheme val="minor"/>
    </font>
    <font>
      <sz val="11"/>
      <color theme="1"/>
      <name val="맑은 고딕"/>
      <family val="2"/>
      <charset val="129"/>
      <scheme val="minor"/>
    </font>
    <font>
      <b/>
      <sz val="11"/>
      <color theme="0"/>
      <name val="맑은 고딕"/>
      <family val="2"/>
      <charset val="129"/>
      <scheme val="minor"/>
    </font>
    <font>
      <sz val="8"/>
      <name val="맑은 고딕"/>
      <family val="2"/>
      <charset val="129"/>
      <scheme val="minor"/>
    </font>
    <font>
      <u/>
      <sz val="11"/>
      <color theme="10"/>
      <name val="맑은 고딕"/>
      <family val="2"/>
      <charset val="129"/>
      <scheme val="minor"/>
    </font>
    <font>
      <sz val="12"/>
      <color theme="1"/>
      <name val="맑은 고딕"/>
      <family val="3"/>
      <charset val="129"/>
      <scheme val="minor"/>
    </font>
    <font>
      <u/>
      <sz val="12"/>
      <color theme="10"/>
      <name val="맑은 고딕"/>
      <family val="3"/>
      <charset val="129"/>
      <scheme val="minor"/>
    </font>
    <font>
      <sz val="16"/>
      <color theme="1"/>
      <name val="HY궁서"/>
      <family val="1"/>
      <charset val="129"/>
    </font>
    <font>
      <sz val="22"/>
      <color theme="1"/>
      <name val="HY궁서"/>
      <family val="1"/>
      <charset val="129"/>
    </font>
    <font>
      <b/>
      <sz val="10"/>
      <color theme="1"/>
      <name val="나눔고딕"/>
      <family val="3"/>
      <charset val="129"/>
    </font>
    <font>
      <sz val="11"/>
      <name val="돋움"/>
      <family val="3"/>
      <charset val="129"/>
    </font>
    <font>
      <sz val="11"/>
      <color theme="1"/>
      <name val="맑은 고딕"/>
      <family val="3"/>
      <charset val="129"/>
      <scheme val="minor"/>
    </font>
    <font>
      <sz val="12"/>
      <name val="바탕체"/>
      <family val="1"/>
      <charset val="129"/>
    </font>
    <font>
      <sz val="28"/>
      <color theme="1"/>
      <name val="맑은 고딕"/>
      <family val="3"/>
      <charset val="129"/>
      <scheme val="minor"/>
    </font>
    <font>
      <b/>
      <sz val="16"/>
      <name val="맑은 고딕"/>
      <family val="3"/>
      <charset val="129"/>
      <scheme val="minor"/>
    </font>
    <font>
      <b/>
      <sz val="11"/>
      <color theme="0"/>
      <name val="맑은 고딕"/>
      <family val="3"/>
      <charset val="129"/>
      <scheme val="minor"/>
    </font>
    <font>
      <sz val="10"/>
      <color theme="1"/>
      <name val="맑은 고딕"/>
      <family val="3"/>
      <charset val="129"/>
      <scheme val="minor"/>
    </font>
    <font>
      <b/>
      <sz val="10"/>
      <color theme="1"/>
      <name val="맑은 고딕"/>
      <family val="3"/>
      <charset val="129"/>
      <scheme val="minor"/>
    </font>
    <font>
      <sz val="16"/>
      <color theme="1"/>
      <name val="맑은 고딕"/>
      <family val="3"/>
      <charset val="129"/>
      <scheme val="minor"/>
    </font>
    <font>
      <sz val="16"/>
      <color rgb="FF000000"/>
      <name val="HY궁서"/>
      <family val="1"/>
      <charset val="129"/>
    </font>
    <font>
      <b/>
      <sz val="12"/>
      <name val="맑은 고딕"/>
      <family val="3"/>
      <charset val="129"/>
      <scheme val="minor"/>
    </font>
    <font>
      <sz val="12"/>
      <name val="맑은 고딕"/>
      <family val="3"/>
      <charset val="129"/>
      <scheme val="minor"/>
    </font>
    <font>
      <b/>
      <sz val="11"/>
      <name val="맑은 고딕"/>
      <family val="3"/>
      <charset val="129"/>
      <scheme val="minor"/>
    </font>
    <font>
      <sz val="11"/>
      <name val="맑은 고딕"/>
      <family val="3"/>
      <charset val="129"/>
      <scheme val="minor"/>
    </font>
    <font>
      <sz val="25"/>
      <name val="맑은 고딕"/>
      <family val="3"/>
      <charset val="129"/>
      <scheme val="minor"/>
    </font>
    <font>
      <sz val="8"/>
      <name val="돋움"/>
      <family val="3"/>
      <charset val="129"/>
    </font>
    <font>
      <sz val="10"/>
      <name val="맑은 고딕"/>
      <family val="3"/>
      <charset val="129"/>
      <scheme val="minor"/>
    </font>
    <font>
      <sz val="16"/>
      <color theme="1"/>
      <name val="MS Gothic"/>
      <family val="3"/>
      <charset val="128"/>
    </font>
    <font>
      <b/>
      <sz val="25"/>
      <color theme="1"/>
      <name val="맑은 고딕"/>
      <family val="3"/>
      <charset val="129"/>
      <scheme val="minor"/>
    </font>
  </fonts>
  <fills count="11">
    <fill>
      <patternFill patternType="none"/>
    </fill>
    <fill>
      <patternFill patternType="gray125"/>
    </fill>
    <fill>
      <patternFill patternType="solid">
        <fgColor theme="8"/>
        <bgColor theme="8"/>
      </patternFill>
    </fill>
    <fill>
      <patternFill patternType="solid">
        <fgColor theme="8" tint="0.59999389629810485"/>
        <bgColor theme="8" tint="0.59999389629810485"/>
      </patternFill>
    </fill>
    <fill>
      <patternFill patternType="solid">
        <fgColor theme="8" tint="0.79998168889431442"/>
        <bgColor theme="8" tint="0.79998168889431442"/>
      </patternFill>
    </fill>
    <fill>
      <patternFill patternType="solid">
        <fgColor theme="0" tint="-0.14999847407452621"/>
        <bgColor indexed="64"/>
      </patternFill>
    </fill>
    <fill>
      <patternFill patternType="solid">
        <fgColor theme="0" tint="-0.14999847407452621"/>
        <bgColor theme="8"/>
      </patternFill>
    </fill>
    <fill>
      <patternFill patternType="solid">
        <fgColor theme="0" tint="-4.9989318521683403E-2"/>
        <bgColor indexed="64"/>
      </patternFill>
    </fill>
    <fill>
      <patternFill patternType="solid">
        <fgColor theme="8" tint="0.79998168889431442"/>
        <bgColor theme="8" tint="0.59999389629810485"/>
      </patternFill>
    </fill>
    <fill>
      <patternFill patternType="solid">
        <fgColor theme="8" tint="0.59999389629810485"/>
        <bgColor theme="8" tint="0.79998168889431442"/>
      </patternFill>
    </fill>
    <fill>
      <patternFill patternType="solid">
        <fgColor rgb="FFFFFF00"/>
        <bgColor indexed="64"/>
      </patternFill>
    </fill>
  </fills>
  <borders count="18">
    <border>
      <left/>
      <right/>
      <top/>
      <bottom/>
      <diagonal/>
    </border>
    <border>
      <left style="thin">
        <color theme="0"/>
      </left>
      <right/>
      <top style="thin">
        <color theme="0"/>
      </top>
      <bottom/>
      <diagonal/>
    </border>
    <border>
      <left style="thin">
        <color theme="0"/>
      </left>
      <right/>
      <top/>
      <bottom/>
      <diagonal/>
    </border>
    <border>
      <left style="thin">
        <color theme="0"/>
      </left>
      <right/>
      <top style="thick">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left>
      <right/>
      <top style="thin">
        <color theme="0"/>
      </top>
      <bottom style="medium">
        <color theme="8"/>
      </bottom>
      <diagonal/>
    </border>
    <border>
      <left/>
      <right/>
      <top style="thin">
        <color theme="8"/>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right/>
      <top/>
      <bottom style="thin">
        <color indexed="64"/>
      </bottom>
      <diagonal/>
    </border>
  </borders>
  <cellStyleXfs count="17">
    <xf numFmtId="0" fontId="0" fillId="0" borderId="0">
      <alignment vertical="center"/>
    </xf>
    <xf numFmtId="0" fontId="4" fillId="0" borderId="0" applyNumberFormat="0" applyFill="0" applyBorder="0" applyAlignment="0" applyProtection="0">
      <alignment vertical="center"/>
    </xf>
    <xf numFmtId="0" fontId="10" fillId="0" borderId="0"/>
    <xf numFmtId="0" fontId="11" fillId="0" borderId="0">
      <alignment vertical="center"/>
    </xf>
    <xf numFmtId="0" fontId="1" fillId="0" borderId="0">
      <alignment vertical="center"/>
    </xf>
    <xf numFmtId="9" fontId="11" fillId="0" borderId="0" applyFont="0" applyFill="0" applyBorder="0" applyAlignment="0" applyProtection="0">
      <alignment vertical="center"/>
    </xf>
    <xf numFmtId="41" fontId="10" fillId="0" borderId="0" applyFont="0" applyFill="0" applyBorder="0" applyAlignment="0" applyProtection="0">
      <alignment vertical="center"/>
    </xf>
    <xf numFmtId="176" fontId="12" fillId="0" borderId="0" applyFont="0" applyFill="0" applyBorder="0" applyAlignment="0" applyProtection="0"/>
    <xf numFmtId="177" fontId="12"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0" fontId="10" fillId="0" borderId="0"/>
    <xf numFmtId="0" fontId="1" fillId="0" borderId="0">
      <alignment vertical="center"/>
    </xf>
  </cellStyleXfs>
  <cellXfs count="115">
    <xf numFmtId="0" fontId="0" fillId="0" borderId="0" xfId="0">
      <alignment vertical="center"/>
    </xf>
    <xf numFmtId="0" fontId="5" fillId="0" borderId="0" xfId="0" applyFont="1">
      <alignment vertical="center"/>
    </xf>
    <xf numFmtId="0" fontId="0" fillId="0" borderId="0" xfId="0">
      <alignment vertical="center"/>
    </xf>
    <xf numFmtId="0" fontId="5" fillId="0" borderId="0" xfId="0" applyFont="1" applyProtection="1">
      <alignment vertical="center"/>
      <protection hidden="1"/>
    </xf>
    <xf numFmtId="0" fontId="5" fillId="0" borderId="7" xfId="0" applyFont="1" applyBorder="1" applyProtection="1">
      <alignment vertical="center"/>
      <protection hidden="1"/>
    </xf>
    <xf numFmtId="0" fontId="5" fillId="0" borderId="8" xfId="0" applyFont="1" applyBorder="1" applyProtection="1">
      <alignment vertical="center"/>
      <protection hidden="1"/>
    </xf>
    <xf numFmtId="0" fontId="5" fillId="0" borderId="0" xfId="0" applyFont="1" applyBorder="1" applyAlignment="1" applyProtection="1">
      <alignment horizontal="center" vertical="center"/>
      <protection hidden="1"/>
    </xf>
    <xf numFmtId="0" fontId="6" fillId="0" borderId="0" xfId="1" applyFont="1" applyBorder="1" applyAlignment="1" applyProtection="1">
      <alignment horizontal="center" vertical="center"/>
      <protection hidden="1"/>
    </xf>
    <xf numFmtId="0" fontId="8" fillId="0" borderId="0" xfId="0" applyFont="1" applyBorder="1" applyProtection="1">
      <alignment vertical="center"/>
      <protection hidden="1"/>
    </xf>
    <xf numFmtId="0" fontId="0" fillId="0" borderId="13" xfId="0" applyFont="1" applyBorder="1">
      <alignment vertical="center"/>
    </xf>
    <xf numFmtId="0" fontId="2" fillId="2" borderId="0" xfId="0" applyFont="1" applyFill="1" applyBorder="1">
      <alignment vertical="center"/>
    </xf>
    <xf numFmtId="0" fontId="11" fillId="0" borderId="13" xfId="0" applyFont="1" applyBorder="1">
      <alignment vertical="center"/>
    </xf>
    <xf numFmtId="0" fontId="0" fillId="0" borderId="13" xfId="0" applyFont="1" applyBorder="1" applyAlignment="1">
      <alignment horizontal="center" vertical="center"/>
    </xf>
    <xf numFmtId="0" fontId="11" fillId="0" borderId="13" xfId="0" applyFont="1" applyBorder="1" applyAlignment="1">
      <alignment horizontal="center" vertical="center"/>
    </xf>
    <xf numFmtId="0" fontId="11" fillId="0" borderId="0" xfId="0" applyFont="1" applyProtection="1">
      <alignment vertical="center"/>
      <protection hidden="1"/>
    </xf>
    <xf numFmtId="0" fontId="11" fillId="0" borderId="0" xfId="0" applyFont="1">
      <alignment vertical="center"/>
    </xf>
    <xf numFmtId="0" fontId="11" fillId="0" borderId="4" xfId="0" applyFont="1" applyBorder="1" applyProtection="1">
      <alignment vertical="center"/>
      <protection hidden="1"/>
    </xf>
    <xf numFmtId="0" fontId="11" fillId="0" borderId="5" xfId="0" applyFont="1" applyBorder="1" applyProtection="1">
      <alignment vertical="center"/>
      <protection hidden="1"/>
    </xf>
    <xf numFmtId="0" fontId="11" fillId="0" borderId="6" xfId="0" applyFont="1" applyBorder="1" applyProtection="1">
      <alignment vertical="center"/>
      <protection hidden="1"/>
    </xf>
    <xf numFmtId="0" fontId="11" fillId="0" borderId="7" xfId="0" applyFont="1" applyBorder="1" applyProtection="1">
      <alignment vertical="center"/>
      <protection hidden="1"/>
    </xf>
    <xf numFmtId="0" fontId="13" fillId="0" borderId="8" xfId="0" applyFont="1" applyBorder="1" applyAlignment="1" applyProtection="1">
      <alignment vertical="center"/>
      <protection hidden="1"/>
    </xf>
    <xf numFmtId="0" fontId="11" fillId="0" borderId="0" xfId="0" applyFont="1" applyBorder="1" applyProtection="1">
      <alignment vertical="center"/>
      <protection hidden="1"/>
    </xf>
    <xf numFmtId="0" fontId="11" fillId="0" borderId="8" xfId="0" applyFont="1" applyBorder="1" applyProtection="1">
      <alignment vertical="center"/>
      <protection hidden="1"/>
    </xf>
    <xf numFmtId="0" fontId="14" fillId="0" borderId="0" xfId="0" applyFont="1" applyBorder="1" applyProtection="1">
      <alignment vertical="center"/>
      <protection hidden="1"/>
    </xf>
    <xf numFmtId="0" fontId="16" fillId="0" borderId="0" xfId="0" applyFont="1" applyBorder="1" applyAlignment="1" applyProtection="1">
      <alignment vertical="center" shrinkToFit="1"/>
      <protection hidden="1"/>
    </xf>
    <xf numFmtId="0" fontId="16" fillId="0" borderId="0" xfId="0" applyFont="1" applyBorder="1" applyAlignment="1" applyProtection="1">
      <alignment vertical="center"/>
      <protection hidden="1"/>
    </xf>
    <xf numFmtId="0" fontId="16" fillId="0" borderId="0" xfId="0" applyFont="1" applyBorder="1" applyAlignment="1" applyProtection="1">
      <alignment vertical="center" wrapText="1"/>
      <protection hidden="1"/>
    </xf>
    <xf numFmtId="0" fontId="15" fillId="2" borderId="0" xfId="0" applyFont="1" applyFill="1" applyBorder="1" applyAlignment="1">
      <alignment horizontal="center" vertical="center"/>
    </xf>
    <xf numFmtId="0" fontId="11" fillId="3" borderId="3" xfId="0" applyFont="1" applyFill="1" applyBorder="1" applyAlignment="1">
      <alignment horizontal="center" vertical="center"/>
    </xf>
    <xf numFmtId="0" fontId="11" fillId="4" borderId="1" xfId="0" applyFont="1" applyFill="1" applyBorder="1" applyAlignment="1">
      <alignment horizontal="center" vertical="center"/>
    </xf>
    <xf numFmtId="0" fontId="11" fillId="3" borderId="1" xfId="0" applyFont="1" applyFill="1" applyBorder="1" applyAlignment="1">
      <alignment horizontal="center" vertical="center"/>
    </xf>
    <xf numFmtId="0" fontId="11" fillId="4" borderId="12" xfId="0" applyFont="1" applyFill="1" applyBorder="1" applyAlignment="1">
      <alignment horizontal="center" vertical="center"/>
    </xf>
    <xf numFmtId="0" fontId="18" fillId="0" borderId="0" xfId="0" applyFont="1" applyProtection="1">
      <alignment vertical="center"/>
      <protection hidden="1"/>
    </xf>
    <xf numFmtId="0" fontId="18" fillId="0" borderId="7" xfId="0" applyFont="1" applyBorder="1" applyProtection="1">
      <alignment vertical="center"/>
      <protection hidden="1"/>
    </xf>
    <xf numFmtId="0" fontId="18" fillId="0" borderId="8" xfId="0" applyFont="1" applyBorder="1" applyProtection="1">
      <alignment vertical="center"/>
      <protection hidden="1"/>
    </xf>
    <xf numFmtId="0" fontId="18" fillId="0" borderId="0" xfId="0" applyFont="1">
      <alignment vertical="center"/>
    </xf>
    <xf numFmtId="0" fontId="11" fillId="0" borderId="0" xfId="0" applyFont="1" applyBorder="1" applyAlignment="1" applyProtection="1">
      <alignment horizontal="center" vertical="center"/>
      <protection hidden="1"/>
    </xf>
    <xf numFmtId="0" fontId="11" fillId="0" borderId="0" xfId="0" applyFont="1" applyBorder="1" applyAlignment="1" applyProtection="1">
      <alignment horizontal="right" vertical="center"/>
      <protection hidden="1"/>
    </xf>
    <xf numFmtId="0" fontId="11" fillId="0" borderId="0" xfId="0" applyFont="1" applyBorder="1" applyAlignment="1" applyProtection="1">
      <alignment vertical="center"/>
      <protection hidden="1"/>
    </xf>
    <xf numFmtId="0" fontId="11" fillId="0" borderId="9" xfId="0" applyFont="1" applyBorder="1" applyProtection="1">
      <alignment vertical="center"/>
      <protection hidden="1"/>
    </xf>
    <xf numFmtId="0" fontId="11" fillId="0" borderId="10" xfId="0" applyFont="1" applyBorder="1" applyProtection="1">
      <alignment vertical="center"/>
      <protection hidden="1"/>
    </xf>
    <xf numFmtId="0" fontId="11" fillId="0" borderId="11" xfId="0" applyFont="1" applyBorder="1" applyProtection="1">
      <alignment vertical="center"/>
      <protection hidden="1"/>
    </xf>
    <xf numFmtId="0" fontId="20" fillId="5" borderId="14" xfId="0" applyFont="1" applyFill="1" applyBorder="1" applyAlignment="1" applyProtection="1">
      <alignment horizontal="center" vertical="center"/>
      <protection hidden="1"/>
    </xf>
    <xf numFmtId="14" fontId="23" fillId="0" borderId="14" xfId="0" applyNumberFormat="1" applyFont="1" applyFill="1" applyBorder="1" applyAlignment="1" applyProtection="1">
      <alignment horizontal="center" vertical="center"/>
      <protection locked="0"/>
    </xf>
    <xf numFmtId="0" fontId="22" fillId="5" borderId="14" xfId="0" applyFont="1" applyFill="1" applyBorder="1" applyAlignment="1" applyProtection="1">
      <alignment horizontal="center" vertical="center"/>
      <protection hidden="1"/>
    </xf>
    <xf numFmtId="14" fontId="0" fillId="0" borderId="0" xfId="0" applyNumberFormat="1">
      <alignment vertical="center"/>
    </xf>
    <xf numFmtId="0" fontId="11" fillId="0" borderId="0" xfId="0" applyFont="1" applyAlignment="1">
      <alignment vertical="center" shrinkToFit="1"/>
    </xf>
    <xf numFmtId="0" fontId="0" fillId="0" borderId="0" xfId="0" applyAlignment="1"/>
    <xf numFmtId="0" fontId="24" fillId="0" borderId="0" xfId="0" applyFont="1" applyAlignment="1">
      <alignment horizontal="center"/>
    </xf>
    <xf numFmtId="0" fontId="23" fillId="0" borderId="14" xfId="0" applyFont="1" applyBorder="1" applyAlignment="1">
      <alignment horizontal="center" vertical="center"/>
    </xf>
    <xf numFmtId="0" fontId="23" fillId="0" borderId="14" xfId="0" applyFont="1" applyBorder="1" applyAlignment="1">
      <alignment horizontal="center" vertical="center" wrapText="1"/>
    </xf>
    <xf numFmtId="0" fontId="23" fillId="0" borderId="14" xfId="0" applyFont="1" applyBorder="1" applyAlignment="1" applyProtection="1">
      <alignment horizontal="center" vertical="center"/>
      <protection locked="0"/>
    </xf>
    <xf numFmtId="179" fontId="23" fillId="0" borderId="14" xfId="0" applyNumberFormat="1" applyFont="1" applyBorder="1" applyAlignment="1" applyProtection="1">
      <alignment horizontal="center" vertical="center"/>
      <protection locked="0"/>
    </xf>
    <xf numFmtId="0" fontId="23" fillId="0" borderId="14"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5" borderId="14" xfId="0" applyFont="1" applyFill="1" applyBorder="1" applyAlignment="1">
      <alignment horizontal="center" vertical="center"/>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5" fillId="0" borderId="0" xfId="0" applyFont="1" applyBorder="1" applyAlignment="1" applyProtection="1">
      <alignment vertical="center"/>
      <protection hidden="1"/>
    </xf>
    <xf numFmtId="0" fontId="5" fillId="0" borderId="0" xfId="0" applyFont="1" applyBorder="1" applyAlignment="1" applyProtection="1">
      <alignment vertical="center"/>
      <protection locked="0"/>
    </xf>
    <xf numFmtId="0" fontId="26" fillId="0" borderId="0" xfId="0" applyFont="1" applyAlignment="1">
      <alignment horizontal="center" vertical="center"/>
    </xf>
    <xf numFmtId="0" fontId="11" fillId="8" borderId="1" xfId="0" applyFont="1" applyFill="1" applyBorder="1" applyAlignment="1">
      <alignment horizontal="center" vertical="center"/>
    </xf>
    <xf numFmtId="0" fontId="11" fillId="9" borderId="1" xfId="0" applyFont="1" applyFill="1" applyBorder="1" applyAlignment="1">
      <alignment horizontal="center" vertical="center"/>
    </xf>
    <xf numFmtId="0" fontId="0" fillId="3" borderId="3" xfId="0" applyFont="1" applyFill="1" applyBorder="1" applyAlignment="1">
      <alignment horizontal="center" vertical="center"/>
    </xf>
    <xf numFmtId="0" fontId="0" fillId="0" borderId="0" xfId="0" applyFont="1">
      <alignment vertical="center"/>
    </xf>
    <xf numFmtId="14" fontId="0" fillId="3" borderId="3" xfId="0" applyNumberFormat="1" applyFont="1" applyFill="1" applyBorder="1" applyAlignment="1">
      <alignment horizontal="center" vertical="center"/>
    </xf>
    <xf numFmtId="2" fontId="0" fillId="3" borderId="3" xfId="0" applyNumberFormat="1" applyFont="1" applyFill="1" applyBorder="1" applyAlignment="1">
      <alignment horizontal="center" vertical="center"/>
    </xf>
    <xf numFmtId="0" fontId="0" fillId="3" borderId="3" xfId="0" applyNumberFormat="1" applyFont="1" applyFill="1" applyBorder="1" applyAlignment="1">
      <alignment horizontal="center" vertical="center"/>
    </xf>
    <xf numFmtId="14" fontId="0" fillId="0" borderId="0" xfId="0" applyNumberFormat="1" applyFont="1">
      <alignment vertical="center"/>
    </xf>
    <xf numFmtId="0" fontId="0" fillId="4" borderId="1" xfId="0" applyFont="1" applyFill="1" applyBorder="1" applyAlignment="1">
      <alignment horizontal="center" vertical="center"/>
    </xf>
    <xf numFmtId="2" fontId="0" fillId="4" borderId="1" xfId="0" applyNumberFormat="1" applyFont="1" applyFill="1" applyBorder="1" applyAlignment="1">
      <alignment horizontal="center" vertical="center"/>
    </xf>
    <xf numFmtId="0" fontId="0" fillId="4"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2" fontId="0" fillId="3" borderId="1" xfId="0" applyNumberFormat="1" applyFont="1" applyFill="1" applyBorder="1" applyAlignment="1">
      <alignment horizontal="center" vertical="center"/>
    </xf>
    <xf numFmtId="0" fontId="0" fillId="3" borderId="1" xfId="0" applyNumberFormat="1" applyFont="1" applyFill="1" applyBorder="1" applyAlignment="1">
      <alignment horizontal="center" vertical="center"/>
    </xf>
    <xf numFmtId="0" fontId="0" fillId="9" borderId="1" xfId="0" applyFont="1" applyFill="1" applyBorder="1" applyAlignment="1">
      <alignment horizontal="center" vertical="center"/>
    </xf>
    <xf numFmtId="2" fontId="0" fillId="9" borderId="1" xfId="0" applyNumberFormat="1" applyFont="1" applyFill="1" applyBorder="1" applyAlignment="1">
      <alignment horizontal="center" vertical="center"/>
    </xf>
    <xf numFmtId="0" fontId="0" fillId="9" borderId="1" xfId="0" applyNumberFormat="1" applyFont="1" applyFill="1" applyBorder="1" applyAlignment="1">
      <alignment horizontal="center" vertical="center"/>
    </xf>
    <xf numFmtId="0" fontId="0" fillId="8" borderId="1" xfId="0" applyFont="1" applyFill="1" applyBorder="1" applyAlignment="1">
      <alignment horizontal="center" vertical="center"/>
    </xf>
    <xf numFmtId="2" fontId="0" fillId="8" borderId="1" xfId="0" applyNumberFormat="1" applyFont="1" applyFill="1" applyBorder="1" applyAlignment="1">
      <alignment horizontal="center" vertical="center"/>
    </xf>
    <xf numFmtId="0" fontId="0" fillId="8" borderId="1" xfId="0" applyNumberFormat="1" applyFont="1" applyFill="1" applyBorder="1" applyAlignment="1">
      <alignment horizontal="center" vertical="center"/>
    </xf>
    <xf numFmtId="0" fontId="0" fillId="4" borderId="12" xfId="0" applyFont="1" applyFill="1" applyBorder="1" applyAlignment="1">
      <alignment horizontal="center" vertical="center"/>
    </xf>
    <xf numFmtId="2" fontId="0" fillId="4" borderId="12" xfId="0" applyNumberFormat="1" applyFont="1" applyFill="1" applyBorder="1" applyAlignment="1">
      <alignment horizontal="center" vertical="center"/>
    </xf>
    <xf numFmtId="0" fontId="0" fillId="4" borderId="12" xfId="0" applyNumberFormat="1" applyFont="1" applyFill="1" applyBorder="1" applyAlignment="1">
      <alignment horizontal="center" vertical="center"/>
    </xf>
    <xf numFmtId="0" fontId="11" fillId="2" borderId="2" xfId="0" applyFont="1" applyFill="1" applyBorder="1" applyAlignment="1">
      <alignment horizontal="center" vertical="center"/>
    </xf>
    <xf numFmtId="0" fontId="11" fillId="0" borderId="8" xfId="3" applyFont="1" applyBorder="1">
      <alignment vertical="center"/>
    </xf>
    <xf numFmtId="14" fontId="0" fillId="0" borderId="14" xfId="0" applyNumberFormat="1" applyFont="1" applyFill="1" applyBorder="1" applyAlignment="1" applyProtection="1">
      <alignment horizontal="center" vertical="center"/>
      <protection locked="0"/>
    </xf>
    <xf numFmtId="14" fontId="0" fillId="7" borderId="14" xfId="0" applyNumberFormat="1" applyFont="1" applyFill="1" applyBorder="1" applyAlignment="1" applyProtection="1">
      <alignment horizontal="center" vertical="center"/>
      <protection hidden="1"/>
    </xf>
    <xf numFmtId="14" fontId="0" fillId="0" borderId="14" xfId="0" applyNumberFormat="1" applyFont="1" applyFill="1" applyBorder="1" applyAlignment="1" applyProtection="1">
      <alignment horizontal="center" vertical="center" shrinkToFit="1"/>
      <protection locked="0"/>
    </xf>
    <xf numFmtId="0" fontId="0" fillId="0" borderId="14" xfId="0" applyFont="1" applyFill="1" applyBorder="1" applyAlignment="1" applyProtection="1">
      <alignment horizontal="center" vertical="center"/>
      <protection locked="0"/>
    </xf>
    <xf numFmtId="0" fontId="0" fillId="7" borderId="14" xfId="0" applyFont="1" applyFill="1" applyBorder="1" applyAlignment="1" applyProtection="1">
      <alignment horizontal="center" vertical="center"/>
      <protection hidden="1"/>
    </xf>
    <xf numFmtId="0" fontId="0" fillId="0" borderId="14" xfId="0" applyFont="1" applyFill="1" applyBorder="1" applyAlignment="1" applyProtection="1">
      <alignment horizontal="center" vertical="center" shrinkToFit="1"/>
      <protection locked="0"/>
    </xf>
    <xf numFmtId="0" fontId="0" fillId="0" borderId="14" xfId="0" applyFill="1" applyBorder="1" applyAlignment="1">
      <alignment horizontal="center" vertical="center" shrinkToFit="1"/>
    </xf>
    <xf numFmtId="0" fontId="0" fillId="0" borderId="14" xfId="0" applyFill="1" applyBorder="1" applyAlignment="1">
      <alignment horizontal="left" vertical="center" shrinkToFit="1"/>
    </xf>
    <xf numFmtId="0" fontId="0" fillId="0" borderId="16" xfId="0" applyFill="1" applyBorder="1" applyAlignment="1">
      <alignment horizontal="left" vertical="center" shrinkToFit="1"/>
    </xf>
    <xf numFmtId="0" fontId="0" fillId="0" borderId="14" xfId="0" applyBorder="1" applyAlignment="1">
      <alignment horizontal="left" vertical="center" shrinkToFit="1"/>
    </xf>
    <xf numFmtId="0" fontId="22" fillId="5" borderId="14" xfId="0" applyFont="1" applyFill="1" applyBorder="1" applyAlignment="1" applyProtection="1">
      <alignment horizontal="center" vertical="center" shrinkToFit="1"/>
      <protection hidden="1"/>
    </xf>
    <xf numFmtId="0" fontId="23" fillId="10" borderId="14" xfId="0" applyFont="1" applyFill="1" applyBorder="1" applyAlignment="1">
      <alignment horizontal="center" vertical="center" wrapText="1"/>
    </xf>
    <xf numFmtId="0" fontId="0" fillId="0" borderId="0" xfId="0" applyAlignment="1">
      <alignment horizontal="left" vertical="center" wrapText="1"/>
    </xf>
    <xf numFmtId="0" fontId="23" fillId="0" borderId="14" xfId="0" applyFont="1" applyFill="1" applyBorder="1" applyAlignment="1">
      <alignment horizontal="center" vertical="center"/>
    </xf>
    <xf numFmtId="0" fontId="0" fillId="0" borderId="14" xfId="0" applyBorder="1">
      <alignment vertical="center"/>
    </xf>
    <xf numFmtId="0" fontId="24" fillId="0" borderId="0" xfId="0" applyFont="1" applyAlignment="1"/>
    <xf numFmtId="0" fontId="23" fillId="0" borderId="14" xfId="0" applyFont="1" applyBorder="1" applyAlignment="1" applyProtection="1">
      <alignment horizontal="center" vertical="center" wrapText="1"/>
    </xf>
    <xf numFmtId="0" fontId="28" fillId="0" borderId="0" xfId="0" applyFont="1" applyBorder="1" applyAlignment="1" applyProtection="1">
      <alignment horizontal="center" vertical="center"/>
      <protection hidden="1"/>
    </xf>
    <xf numFmtId="49" fontId="21" fillId="0" borderId="14" xfId="0" applyNumberFormat="1" applyFont="1" applyFill="1" applyBorder="1"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21" fillId="0" borderId="14" xfId="0" applyFont="1" applyFill="1" applyBorder="1" applyAlignment="1" applyProtection="1">
      <alignment horizontal="center" vertical="center"/>
      <protection locked="0"/>
    </xf>
    <xf numFmtId="178" fontId="21" fillId="0" borderId="14" xfId="0" applyNumberFormat="1" applyFont="1" applyFill="1" applyBorder="1" applyAlignment="1" applyProtection="1">
      <alignment horizontal="center" vertical="center"/>
      <protection locked="0"/>
    </xf>
    <xf numFmtId="0" fontId="23" fillId="0" borderId="14" xfId="1" applyFont="1" applyFill="1" applyBorder="1" applyAlignment="1" applyProtection="1">
      <alignment horizontal="center" vertical="center"/>
      <protection locked="0"/>
    </xf>
    <xf numFmtId="0" fontId="21" fillId="0" borderId="14" xfId="1" applyFont="1" applyFill="1" applyBorder="1" applyAlignment="1" applyProtection="1">
      <alignment horizontal="center" vertical="center"/>
      <protection locked="0"/>
    </xf>
    <xf numFmtId="0" fontId="22" fillId="6" borderId="14" xfId="0" applyFont="1" applyFill="1" applyBorder="1" applyAlignment="1" applyProtection="1">
      <alignment horizontal="center" vertical="center"/>
      <protection hidden="1"/>
    </xf>
    <xf numFmtId="0" fontId="23" fillId="0" borderId="14" xfId="0" applyFont="1" applyFill="1" applyBorder="1" applyAlignment="1" applyProtection="1">
      <alignment horizontal="center" vertical="center"/>
      <protection locked="0"/>
    </xf>
    <xf numFmtId="0" fontId="7" fillId="0" borderId="0" xfId="0" applyFont="1" applyBorder="1" applyAlignment="1" applyProtection="1">
      <alignment vertical="center" wrapText="1"/>
      <protection hidden="1"/>
    </xf>
    <xf numFmtId="0" fontId="24" fillId="0" borderId="0" xfId="0" applyFont="1" applyAlignment="1">
      <alignment horizontal="center"/>
    </xf>
    <xf numFmtId="0" fontId="24" fillId="0" borderId="17" xfId="0" applyFont="1" applyBorder="1" applyAlignment="1">
      <alignment horizontal="center"/>
    </xf>
  </cellXfs>
  <cellStyles count="17">
    <cellStyle name="백분율 2" xfId="5" xr:uid="{00000000-0005-0000-0000-000000000000}"/>
    <cellStyle name="쉼표 [0] 2" xfId="6" xr:uid="{00000000-0005-0000-0000-000001000000}"/>
    <cellStyle name="콤마 [0]_97GPMW" xfId="7" xr:uid="{00000000-0005-0000-0000-000002000000}"/>
    <cellStyle name="콤마_97GPMW" xfId="8" xr:uid="{00000000-0005-0000-0000-000003000000}"/>
    <cellStyle name="표준" xfId="0" builtinId="0"/>
    <cellStyle name="표준 2" xfId="2" xr:uid="{00000000-0005-0000-0000-000005000000}"/>
    <cellStyle name="표준 2 2" xfId="4" xr:uid="{00000000-0005-0000-0000-000006000000}"/>
    <cellStyle name="표준 3" xfId="3" xr:uid="{00000000-0005-0000-0000-000007000000}"/>
    <cellStyle name="표준 4" xfId="9" xr:uid="{00000000-0005-0000-0000-000008000000}"/>
    <cellStyle name="표준 4 2" xfId="10" xr:uid="{00000000-0005-0000-0000-000009000000}"/>
    <cellStyle name="표준 4 3" xfId="11" xr:uid="{00000000-0005-0000-0000-00000A000000}"/>
    <cellStyle name="표준 5" xfId="12" xr:uid="{00000000-0005-0000-0000-00000B000000}"/>
    <cellStyle name="표준 5 2" xfId="13" xr:uid="{00000000-0005-0000-0000-00000C000000}"/>
    <cellStyle name="표준 6" xfId="14" xr:uid="{00000000-0005-0000-0000-00000D000000}"/>
    <cellStyle name="표준 7" xfId="15" xr:uid="{00000000-0005-0000-0000-00000E000000}"/>
    <cellStyle name="표준 8" xfId="16" xr:uid="{00000000-0005-0000-0000-00000F000000}"/>
    <cellStyle name="하이퍼링크" xfId="1" builtinId="8"/>
  </cellStyles>
  <dxfs count="25">
    <dxf>
      <font>
        <b val="0"/>
        <i val="0"/>
        <strike val="0"/>
        <condense val="0"/>
        <extend val="0"/>
        <outline val="0"/>
        <shadow val="0"/>
        <u val="none"/>
        <vertAlign val="baseline"/>
        <sz val="11"/>
        <color theme="1"/>
        <name val="맑은 고딕"/>
        <scheme val="minor"/>
      </font>
      <alignment horizontal="center" vertical="center" textRotation="0" wrapText="0" indent="0" justifyLastLine="0" shrinkToFit="0" readingOrder="0"/>
      <border diagonalUp="0" diagonalDown="0" outline="0">
        <left/>
        <right/>
        <top style="thin">
          <color theme="8"/>
        </top>
        <bottom/>
      </border>
    </dxf>
    <dxf>
      <font>
        <b val="0"/>
        <i val="0"/>
        <strike val="0"/>
        <condense val="0"/>
        <extend val="0"/>
        <outline val="0"/>
        <shadow val="0"/>
        <u val="none"/>
        <vertAlign val="baseline"/>
        <sz val="11"/>
        <color theme="1"/>
        <name val="맑은 고딕"/>
        <scheme val="minor"/>
      </font>
      <border diagonalUp="0" diagonalDown="0" outline="0">
        <left/>
        <right/>
        <top style="thin">
          <color theme="8"/>
        </top>
        <bottom/>
      </border>
    </dxf>
    <dxf>
      <border outline="0">
        <left style="thin">
          <color theme="8"/>
        </left>
        <right style="thin">
          <color theme="8"/>
        </right>
        <top style="thin">
          <color theme="8"/>
        </top>
        <bottom style="thin">
          <color theme="8"/>
        </bottom>
      </border>
    </dxf>
    <dxf>
      <font>
        <b val="0"/>
        <i val="0"/>
        <strike val="0"/>
        <condense val="0"/>
        <extend val="0"/>
        <outline val="0"/>
        <shadow val="0"/>
        <u val="none"/>
        <vertAlign val="baseline"/>
        <sz val="11"/>
        <color theme="1"/>
        <name val="맑은 고딕"/>
        <scheme val="minor"/>
      </font>
    </dxf>
    <dxf>
      <font>
        <b/>
        <i val="0"/>
        <strike val="0"/>
        <condense val="0"/>
        <extend val="0"/>
        <outline val="0"/>
        <shadow val="0"/>
        <u val="none"/>
        <vertAlign val="baseline"/>
        <sz val="11"/>
        <color theme="0"/>
        <name val="맑은 고딕"/>
        <scheme val="minor"/>
      </font>
      <fill>
        <patternFill patternType="solid">
          <fgColor theme="8"/>
          <bgColor theme="8"/>
        </patternFill>
      </fill>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b val="0"/>
        <i val="0"/>
        <strike val="0"/>
        <outline val="0"/>
        <shadow val="0"/>
        <u val="none"/>
        <vertAlign val="baseline"/>
        <sz val="11"/>
        <color theme="1"/>
        <name val="맑은 고딕"/>
        <scheme val="minor"/>
      </font>
    </dxf>
    <dxf>
      <font>
        <strike val="0"/>
        <outline val="0"/>
        <shadow val="0"/>
        <vertAlign val="baseline"/>
        <name val="맑은 고딕"/>
        <scheme val="minor"/>
      </font>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fgColor indexed="64"/>
          <bgColor theme="5"/>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44368;&#50977;&#44277;&#47924;&#50896;%20&#46321;&#51032;%20&#44221;&#47141;&#54872;&#49328;&#50984;&#54364;%20&#51201;&#50857;%20&#44592;&#514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호봉획정 예규"/>
      <sheetName val="참조시트"/>
      <sheetName val="환산율표 적용기준"/>
      <sheetName val="교육공무원 등의 경력환산율표 적용 기준"/>
    </sheetNames>
    <sheetDataSet>
      <sheetData sheetId="0" refreshError="1"/>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표3_6" displayName="표3_6" ref="Q22:S26" totalsRowShown="0" headerRowDxfId="13" dataDxfId="12">
  <autoFilter ref="Q22:S26" xr:uid="{00000000-0009-0000-0100-000005000000}"/>
  <tableColumns count="3">
    <tableColumn id="1" xr3:uid="{00000000-0010-0000-0000-000001000000}" name="시작일" dataDxfId="11"/>
    <tableColumn id="2" xr3:uid="{00000000-0010-0000-0000-000002000000}" name="종료일" dataDxfId="10"/>
    <tableColumn id="3" xr3:uid="{00000000-0010-0000-0000-000003000000}" name="주당평균근무시간" dataDxfId="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대학교시간강사" displayName="대학교시간강사" ref="W22:X29" totalsRowShown="0" headerRowDxfId="8" dataDxfId="7">
  <autoFilter ref="W22:X29" xr:uid="{00000000-0009-0000-0100-000001000000}"/>
  <tableColumns count="2">
    <tableColumn id="1" xr3:uid="{00000000-0010-0000-0100-000001000000}" name="대학교시간강사" dataDxfId="6"/>
    <tableColumn id="2" xr3:uid="{00000000-0010-0000-0100-000002000000}" name="환산율" dataDxfId="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근무유형" displayName="근무유형" ref="A1:B13" totalsRowShown="0" headerRowDxfId="4" dataDxfId="3" tableBorderDxfId="2">
  <tableColumns count="2">
    <tableColumn id="1" xr3:uid="{00000000-0010-0000-0200-000001000000}" name="근무유형" dataDxfId="1"/>
    <tableColumn id="2" xr3:uid="{00000000-0010-0000-0200-000002000000}" name="환산율" dataDxfId="0"/>
  </tableColumns>
  <tableStyleInfo name="TableStyleMedium2" showFirstColumn="0" showLastColumn="0" showRowStripes="1"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65"/>
  <sheetViews>
    <sheetView showGridLines="0" tabSelected="1" zoomScale="80" zoomScaleNormal="80" workbookViewId="0">
      <selection activeCell="C59" sqref="C59:I59"/>
    </sheetView>
  </sheetViews>
  <sheetFormatPr defaultColWidth="0" defaultRowHeight="16.5" zeroHeight="1" x14ac:dyDescent="0.3"/>
  <cols>
    <col min="1" max="2" width="2.625" style="15" customWidth="1"/>
    <col min="3" max="5" width="16.625" style="15" customWidth="1"/>
    <col min="6" max="6" width="20.375" style="15" customWidth="1"/>
    <col min="7" max="7" width="15.25" style="15" customWidth="1"/>
    <col min="8" max="8" width="12.125" style="15" customWidth="1"/>
    <col min="9" max="9" width="19.375" style="15" customWidth="1"/>
    <col min="10" max="10" width="2.625" style="15" customWidth="1"/>
    <col min="11" max="11" width="1" style="15" customWidth="1"/>
    <col min="12" max="16" width="9" style="15" hidden="1" customWidth="1"/>
    <col min="17" max="17" width="13.625" style="15" hidden="1" customWidth="1"/>
    <col min="18" max="18" width="11.125" style="15" hidden="1" customWidth="1"/>
    <col min="19" max="19" width="19.5" style="15" hidden="1" customWidth="1"/>
    <col min="20" max="20" width="1.375" style="15" hidden="1" customWidth="1"/>
    <col min="21" max="21" width="11.125" style="15" hidden="1" customWidth="1"/>
    <col min="22" max="16384" width="9" style="15" hidden="1"/>
  </cols>
  <sheetData>
    <row r="1" spans="1:11" ht="32.25" customHeight="1" thickBot="1" x14ac:dyDescent="0.35">
      <c r="A1" s="14"/>
      <c r="B1" s="14"/>
      <c r="C1" s="3"/>
      <c r="D1" s="14"/>
      <c r="E1" s="14"/>
      <c r="F1" s="14"/>
      <c r="G1" s="14"/>
      <c r="H1" s="14"/>
      <c r="I1" s="14"/>
      <c r="J1" s="14"/>
      <c r="K1" s="14"/>
    </row>
    <row r="2" spans="1:11" x14ac:dyDescent="0.3">
      <c r="A2" s="14"/>
      <c r="B2" s="16"/>
      <c r="C2" s="17"/>
      <c r="D2" s="17"/>
      <c r="E2" s="17"/>
      <c r="F2" s="17"/>
      <c r="G2" s="17"/>
      <c r="H2" s="17"/>
      <c r="I2" s="17" t="s">
        <v>147</v>
      </c>
      <c r="J2" s="18"/>
      <c r="K2" s="14"/>
    </row>
    <row r="3" spans="1:11" ht="35.25" customHeight="1" x14ac:dyDescent="0.3">
      <c r="A3" s="14"/>
      <c r="B3" s="19"/>
      <c r="C3" s="103" t="s">
        <v>150</v>
      </c>
      <c r="D3" s="103"/>
      <c r="E3" s="103"/>
      <c r="F3" s="103"/>
      <c r="G3" s="103"/>
      <c r="H3" s="103"/>
      <c r="I3" s="103"/>
      <c r="J3" s="20"/>
      <c r="K3" s="14"/>
    </row>
    <row r="4" spans="1:11" ht="6" customHeight="1" x14ac:dyDescent="0.3">
      <c r="A4" s="14"/>
      <c r="B4" s="19"/>
      <c r="C4" s="21"/>
      <c r="D4" s="21"/>
      <c r="E4" s="21"/>
      <c r="F4" s="21"/>
      <c r="G4" s="21"/>
      <c r="H4" s="21"/>
      <c r="I4" s="21"/>
      <c r="J4" s="22"/>
      <c r="K4" s="14"/>
    </row>
    <row r="5" spans="1:11" ht="26.25" x14ac:dyDescent="0.3">
      <c r="A5" s="14"/>
      <c r="B5" s="19"/>
      <c r="C5" s="23" t="s">
        <v>44</v>
      </c>
      <c r="D5" s="21"/>
      <c r="E5" s="21"/>
      <c r="F5" s="21"/>
      <c r="G5" s="21"/>
      <c r="H5" s="21"/>
      <c r="I5" s="21"/>
      <c r="J5" s="22"/>
      <c r="K5" s="14"/>
    </row>
    <row r="6" spans="1:11" s="1" customFormat="1" ht="9.9499999999999993" customHeight="1" x14ac:dyDescent="0.3">
      <c r="A6" s="3"/>
      <c r="B6" s="4"/>
      <c r="C6" s="21"/>
      <c r="D6" s="21"/>
      <c r="E6" s="21"/>
      <c r="F6" s="21"/>
      <c r="G6" s="21"/>
      <c r="H6" s="21"/>
      <c r="I6" s="21"/>
      <c r="J6" s="5"/>
      <c r="K6" s="3"/>
    </row>
    <row r="7" spans="1:11" s="1" customFormat="1" ht="24.95" customHeight="1" x14ac:dyDescent="0.3">
      <c r="A7" s="3"/>
      <c r="B7" s="4"/>
      <c r="C7" s="42" t="s">
        <v>4</v>
      </c>
      <c r="D7" s="106"/>
      <c r="E7" s="106"/>
      <c r="F7" s="42" t="s">
        <v>119</v>
      </c>
      <c r="G7" s="107"/>
      <c r="H7" s="107"/>
      <c r="I7" s="107"/>
      <c r="J7" s="5"/>
      <c r="K7" s="3"/>
    </row>
    <row r="8" spans="1:11" ht="24.95" customHeight="1" x14ac:dyDescent="0.3">
      <c r="A8" s="14"/>
      <c r="B8" s="19"/>
      <c r="C8" s="42" t="s">
        <v>117</v>
      </c>
      <c r="D8" s="104"/>
      <c r="E8" s="104"/>
      <c r="F8" s="42" t="s">
        <v>118</v>
      </c>
      <c r="G8" s="108"/>
      <c r="H8" s="109"/>
      <c r="I8" s="109"/>
      <c r="J8" s="22"/>
      <c r="K8" s="14"/>
    </row>
    <row r="9" spans="1:11" ht="9.9499999999999993" customHeight="1" x14ac:dyDescent="0.3">
      <c r="A9" s="14"/>
      <c r="B9" s="19"/>
      <c r="C9" s="6"/>
      <c r="D9" s="6"/>
      <c r="E9" s="6"/>
      <c r="F9" s="6"/>
      <c r="G9" s="7"/>
      <c r="H9" s="7"/>
      <c r="I9" s="7"/>
      <c r="J9" s="22"/>
      <c r="K9" s="14"/>
    </row>
    <row r="10" spans="1:11" ht="9.9499999999999993" hidden="1" customHeight="1" x14ac:dyDescent="0.3">
      <c r="A10" s="14"/>
      <c r="B10" s="19"/>
      <c r="C10" s="6"/>
      <c r="D10" s="6"/>
      <c r="E10" s="6"/>
      <c r="F10" s="6"/>
      <c r="G10" s="7"/>
      <c r="H10" s="7"/>
      <c r="I10" s="7"/>
      <c r="J10" s="22"/>
      <c r="K10" s="14"/>
    </row>
    <row r="11" spans="1:11" ht="26.25" x14ac:dyDescent="0.3">
      <c r="A11" s="14"/>
      <c r="B11" s="19"/>
      <c r="C11" s="23" t="s">
        <v>3</v>
      </c>
      <c r="D11" s="21"/>
      <c r="E11" s="21"/>
      <c r="F11" s="21"/>
      <c r="G11" s="21"/>
      <c r="H11" s="21"/>
      <c r="I11" s="21"/>
      <c r="J11" s="22"/>
      <c r="K11" s="14"/>
    </row>
    <row r="12" spans="1:11" ht="9.9499999999999993" customHeight="1" x14ac:dyDescent="0.3">
      <c r="A12" s="14"/>
      <c r="B12" s="19"/>
      <c r="C12" s="21"/>
      <c r="D12" s="21"/>
      <c r="E12" s="21"/>
      <c r="F12" s="21"/>
      <c r="G12" s="21"/>
      <c r="H12" s="21"/>
      <c r="I12" s="21"/>
      <c r="J12" s="22"/>
      <c r="K12" s="14"/>
    </row>
    <row r="13" spans="1:11" s="1" customFormat="1" ht="24.95" customHeight="1" x14ac:dyDescent="0.3">
      <c r="A13" s="3"/>
      <c r="B13" s="4"/>
      <c r="C13" s="56" t="s">
        <v>5</v>
      </c>
      <c r="D13" s="56" t="s">
        <v>6</v>
      </c>
      <c r="E13" s="56" t="s">
        <v>7</v>
      </c>
      <c r="F13" s="56" t="s">
        <v>8</v>
      </c>
      <c r="G13" s="110" t="s">
        <v>9</v>
      </c>
      <c r="H13" s="110"/>
      <c r="I13" s="56" t="s">
        <v>43</v>
      </c>
      <c r="J13" s="5"/>
      <c r="K13" s="3"/>
    </row>
    <row r="14" spans="1:11" s="1" customFormat="1" ht="24.95" customHeight="1" x14ac:dyDescent="0.3">
      <c r="A14" s="3"/>
      <c r="B14" s="4"/>
      <c r="C14" s="43"/>
      <c r="D14" s="43"/>
      <c r="E14" s="57"/>
      <c r="F14" s="57"/>
      <c r="G14" s="111"/>
      <c r="H14" s="111"/>
      <c r="I14" s="57"/>
      <c r="J14" s="5"/>
      <c r="K14" s="3"/>
    </row>
    <row r="15" spans="1:11" ht="9.9499999999999993" customHeight="1" x14ac:dyDescent="0.3">
      <c r="A15" s="14"/>
      <c r="B15" s="19"/>
      <c r="C15" s="21"/>
      <c r="D15" s="21"/>
      <c r="E15" s="21"/>
      <c r="F15" s="21"/>
      <c r="G15" s="21"/>
      <c r="H15" s="21"/>
      <c r="I15" s="21"/>
      <c r="J15" s="22"/>
      <c r="K15" s="14"/>
    </row>
    <row r="16" spans="1:11" ht="9.9499999999999993" hidden="1" customHeight="1" x14ac:dyDescent="0.3">
      <c r="A16" s="14"/>
      <c r="B16" s="19"/>
      <c r="C16" s="21"/>
      <c r="D16" s="21"/>
      <c r="E16" s="21"/>
      <c r="F16" s="21"/>
      <c r="G16" s="21"/>
      <c r="H16" s="21"/>
      <c r="I16" s="21"/>
      <c r="J16" s="22"/>
      <c r="K16" s="14"/>
    </row>
    <row r="17" spans="1:26" ht="26.25" x14ac:dyDescent="0.3">
      <c r="A17" s="14"/>
      <c r="B17" s="19"/>
      <c r="C17" s="23" t="s">
        <v>45</v>
      </c>
      <c r="D17" s="21"/>
      <c r="E17" s="21"/>
      <c r="F17" s="21"/>
      <c r="G17" s="21"/>
      <c r="H17" s="21"/>
      <c r="I17" s="21"/>
      <c r="J17" s="22"/>
      <c r="K17" s="14"/>
    </row>
    <row r="18" spans="1:26" ht="9.9499999999999993" customHeight="1" x14ac:dyDescent="0.3">
      <c r="A18" s="14"/>
      <c r="B18" s="19"/>
      <c r="C18" s="21"/>
      <c r="D18" s="21"/>
      <c r="E18" s="21"/>
      <c r="F18" s="21"/>
      <c r="G18" s="21"/>
      <c r="H18" s="21"/>
      <c r="I18" s="21"/>
      <c r="J18" s="22"/>
      <c r="K18" s="14"/>
    </row>
    <row r="19" spans="1:26" s="1" customFormat="1" ht="24.95" customHeight="1" x14ac:dyDescent="0.3">
      <c r="A19" s="3"/>
      <c r="B19" s="4"/>
      <c r="C19" s="44" t="s">
        <v>17</v>
      </c>
      <c r="D19" s="44" t="s">
        <v>16</v>
      </c>
      <c r="E19" s="44" t="s">
        <v>15</v>
      </c>
      <c r="F19" s="44" t="s">
        <v>56</v>
      </c>
      <c r="G19" s="96" t="s">
        <v>57</v>
      </c>
      <c r="H19" s="44" t="s">
        <v>42</v>
      </c>
      <c r="I19" s="44" t="s">
        <v>146</v>
      </c>
      <c r="J19" s="5"/>
      <c r="K19" s="3"/>
    </row>
    <row r="20" spans="1:26" s="1" customFormat="1" ht="24.95" customHeight="1" x14ac:dyDescent="0.3">
      <c r="A20" s="3"/>
      <c r="B20" s="4"/>
      <c r="C20" s="43"/>
      <c r="D20" s="43"/>
      <c r="E20" s="57"/>
      <c r="F20" s="57"/>
      <c r="G20" s="57"/>
      <c r="H20" s="57"/>
      <c r="I20" s="57"/>
      <c r="J20" s="5"/>
      <c r="K20" s="3"/>
    </row>
    <row r="21" spans="1:26" x14ac:dyDescent="0.3">
      <c r="A21" s="14"/>
      <c r="B21" s="19"/>
      <c r="C21" s="24" t="s">
        <v>46</v>
      </c>
      <c r="D21" s="25" t="s">
        <v>47</v>
      </c>
      <c r="E21" s="25"/>
      <c r="F21" s="25"/>
      <c r="G21" s="25"/>
      <c r="H21" s="25"/>
      <c r="I21" s="25"/>
      <c r="J21" s="22"/>
      <c r="K21" s="14"/>
    </row>
    <row r="22" spans="1:26" x14ac:dyDescent="0.3">
      <c r="A22" s="14"/>
      <c r="B22" s="19"/>
      <c r="C22" s="24" t="s">
        <v>48</v>
      </c>
      <c r="D22" s="25" t="s">
        <v>49</v>
      </c>
      <c r="E22" s="25"/>
      <c r="F22" s="25"/>
      <c r="G22" s="25"/>
      <c r="H22" s="25"/>
      <c r="I22" s="25"/>
      <c r="J22" s="22"/>
      <c r="K22" s="14"/>
      <c r="Q22" s="15" t="s">
        <v>27</v>
      </c>
      <c r="R22" s="15" t="s">
        <v>28</v>
      </c>
      <c r="S22" s="15" t="s">
        <v>29</v>
      </c>
      <c r="W22" s="15" t="s">
        <v>36</v>
      </c>
      <c r="X22" s="15" t="s">
        <v>35</v>
      </c>
    </row>
    <row r="23" spans="1:26" x14ac:dyDescent="0.3">
      <c r="A23" s="14"/>
      <c r="B23" s="19"/>
      <c r="C23" s="26"/>
      <c r="D23" s="25" t="s">
        <v>50</v>
      </c>
      <c r="E23" s="25"/>
      <c r="F23" s="25"/>
      <c r="G23" s="25"/>
      <c r="H23" s="25"/>
      <c r="I23" s="25"/>
      <c r="J23" s="22"/>
      <c r="K23" s="14"/>
      <c r="Q23" s="64"/>
      <c r="R23" s="68">
        <v>38411</v>
      </c>
      <c r="S23" s="64">
        <v>44</v>
      </c>
      <c r="W23" s="64">
        <v>0</v>
      </c>
      <c r="X23" s="64">
        <v>0.5</v>
      </c>
    </row>
    <row r="24" spans="1:26" x14ac:dyDescent="0.3">
      <c r="A24" s="14"/>
      <c r="B24" s="19"/>
      <c r="C24" s="26"/>
      <c r="D24" s="25" t="s">
        <v>51</v>
      </c>
      <c r="E24" s="25"/>
      <c r="F24" s="25"/>
      <c r="G24" s="25"/>
      <c r="H24" s="25"/>
      <c r="I24" s="25"/>
      <c r="J24" s="22"/>
      <c r="K24" s="14"/>
      <c r="Q24" s="68">
        <v>38412</v>
      </c>
      <c r="R24" s="68">
        <v>38776</v>
      </c>
      <c r="S24" s="64">
        <v>43</v>
      </c>
      <c r="W24" s="64">
        <v>5</v>
      </c>
      <c r="X24" s="64">
        <v>0.5</v>
      </c>
    </row>
    <row r="25" spans="1:26" x14ac:dyDescent="0.3">
      <c r="A25" s="14"/>
      <c r="B25" s="19"/>
      <c r="C25" s="26"/>
      <c r="D25" s="25" t="s">
        <v>52</v>
      </c>
      <c r="E25" s="25"/>
      <c r="F25" s="25"/>
      <c r="G25" s="25"/>
      <c r="H25" s="25"/>
      <c r="I25" s="25"/>
      <c r="J25" s="22"/>
      <c r="K25" s="14"/>
      <c r="Q25" s="68">
        <v>38777</v>
      </c>
      <c r="R25" s="68">
        <v>40968</v>
      </c>
      <c r="S25" s="64">
        <v>42</v>
      </c>
      <c r="W25" s="64">
        <v>6</v>
      </c>
      <c r="X25" s="64">
        <v>0.6</v>
      </c>
    </row>
    <row r="26" spans="1:26" ht="9.9499999999999993" customHeight="1" x14ac:dyDescent="0.3">
      <c r="A26" s="14"/>
      <c r="B26" s="19"/>
      <c r="C26" s="21"/>
      <c r="D26" s="21"/>
      <c r="E26" s="21"/>
      <c r="F26" s="21"/>
      <c r="G26" s="21"/>
      <c r="H26" s="21"/>
      <c r="I26" s="21"/>
      <c r="J26" s="22"/>
      <c r="K26" s="14"/>
      <c r="Q26" s="68">
        <v>40969</v>
      </c>
      <c r="R26" s="64"/>
      <c r="S26" s="64">
        <v>40</v>
      </c>
      <c r="W26" s="64">
        <v>7</v>
      </c>
      <c r="X26" s="64">
        <v>0.7</v>
      </c>
    </row>
    <row r="27" spans="1:26" ht="26.25" x14ac:dyDescent="0.3">
      <c r="A27" s="14"/>
      <c r="B27" s="19"/>
      <c r="C27" s="23" t="s">
        <v>116</v>
      </c>
      <c r="D27" s="21"/>
      <c r="E27" s="21"/>
      <c r="F27" s="21"/>
      <c r="G27" s="21"/>
      <c r="H27" s="21"/>
      <c r="I27" s="21"/>
      <c r="J27" s="22"/>
      <c r="K27" s="14"/>
      <c r="W27" s="64">
        <v>8</v>
      </c>
      <c r="X27" s="64">
        <v>0.8</v>
      </c>
    </row>
    <row r="28" spans="1:26" ht="9.9499999999999993" customHeight="1" x14ac:dyDescent="0.3">
      <c r="A28" s="14"/>
      <c r="B28" s="19"/>
      <c r="C28" s="21"/>
      <c r="D28" s="21"/>
      <c r="E28" s="21"/>
      <c r="F28" s="21"/>
      <c r="G28" s="21"/>
      <c r="H28" s="21"/>
      <c r="I28" s="21"/>
      <c r="J28" s="22"/>
      <c r="K28" s="14"/>
      <c r="W28" s="64">
        <v>9</v>
      </c>
      <c r="X28" s="64">
        <v>0.9</v>
      </c>
    </row>
    <row r="29" spans="1:26" ht="17.25" thickBot="1" x14ac:dyDescent="0.35">
      <c r="A29" s="14"/>
      <c r="B29" s="19"/>
      <c r="C29" s="44" t="s">
        <v>0</v>
      </c>
      <c r="D29" s="44" t="s">
        <v>1</v>
      </c>
      <c r="E29" s="44" t="s">
        <v>10</v>
      </c>
      <c r="F29" s="44" t="s">
        <v>2</v>
      </c>
      <c r="G29" s="44" t="s">
        <v>19</v>
      </c>
      <c r="H29" s="44" t="s">
        <v>40</v>
      </c>
      <c r="I29" s="44" t="s">
        <v>141</v>
      </c>
      <c r="J29" s="22"/>
      <c r="K29" s="14"/>
      <c r="L29" s="84" t="s">
        <v>12</v>
      </c>
      <c r="M29" s="84" t="s">
        <v>13</v>
      </c>
      <c r="N29" s="84" t="s">
        <v>14</v>
      </c>
      <c r="O29" s="27" t="s">
        <v>11</v>
      </c>
      <c r="Q29" s="27" t="s">
        <v>18</v>
      </c>
      <c r="R29" s="27" t="s">
        <v>26</v>
      </c>
      <c r="S29" s="27" t="s">
        <v>30</v>
      </c>
      <c r="W29" s="64">
        <v>10</v>
      </c>
      <c r="X29" s="64">
        <v>1</v>
      </c>
    </row>
    <row r="30" spans="1:26" ht="20.100000000000001" customHeight="1" thickTop="1" thickBot="1" x14ac:dyDescent="0.35">
      <c r="A30" s="14"/>
      <c r="B30" s="19"/>
      <c r="C30" s="86"/>
      <c r="D30" s="86"/>
      <c r="E30" s="87" t="str">
        <f t="shared" ref="E30:E46" si="0">IF(OR(C30="",D30=""),"",L30&amp;"년 "&amp;M30&amp;"개월 "&amp;N30&amp;"일")</f>
        <v/>
      </c>
      <c r="F30" s="88"/>
      <c r="G30" s="88"/>
      <c r="H30" s="89"/>
      <c r="I30" s="89"/>
      <c r="J30" s="85"/>
      <c r="K30" s="14"/>
      <c r="L30" s="28" t="str">
        <f>IF(C30="", "", IF(C30&gt;D30,"", IF(AND(C30&lt;&gt;"",D30&lt;&gt;""),
IF(AND(DAY(C30)=1,D30=EOMONTH(D30,0)),QUOTIENT((YEAR(D30)-YEAR(C30))*12+(MONTH(D30)-MONTH(C30))+1,12),
IF(OR(AND(DAY(C30)=1,D30&lt;&gt;EOMONTH(D30,0)),AND(DAY(C30)&lt;&gt;1,OR(D30=EOMONTH(D30,0),DAY(C30)&lt;=(DAY(D30)+1)))),QUOTIENT((YEAR(D30)-YEAR(C30))*12+(MONTH(D30)-MONTH(C30)),12),
IF(AND(DAY(C30)&lt;&gt;1,DAY(C30)&gt;DAY(D30)+1),QUOTIENT((YEAR(D30)-YEAR(C30))*12+(MONTH(D30)-MONTH(C30))-1,12),""))),
0)) )</f>
        <v/>
      </c>
      <c r="M30" s="28" t="str">
        <f>IF(C30="", "", IF(C30&gt;D30,"",IF(AND(C30&lt;&gt;"",D30&lt;&gt;""),
IF(AND(DAY(C30)=1,D30=EOMONTH(D30,0)),MOD((YEAR(D30)-YEAR(C30))*12+(MONTH(D30)-MONTH(C30))+1,12),
IF(OR(AND(DAY(C30)=1,D30&lt;&gt;EOMONTH(D30,0)),AND(DAY(C30)&lt;&gt;1,OR(D30=EOMONTH(D30,0),DAY(C30)&lt;=(DAY(D30)+1)))),MOD((YEAR(D30)-YEAR(C30))*12+(MONTH(D30)-MONTH(C30)),12),
IF(AND(DAY(C30)&lt;&gt;1,DAY(C30)&gt;DAY(D30)+1),MOD((YEAR(D30)-YEAR(C30))*12+(MONTH(D30)-MONTH(C30))-1,12),""))),
0)) )</f>
        <v/>
      </c>
      <c r="N30" s="28"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O30" s="63" t="str">
        <f>IF(C30="", "", IF(C30 &gt; Q30, "", IF( AND( C30 &lt;&gt; "", Q30 &lt;&gt; ""),
    IF( AND( DAY(C30) = 1, Q30 = EOMONTH(Q30,0) ), ( YEAR(Q30) - YEAR(C30) ) * 12 + ( MONTH(Q30) - MONTH(C30) ) + 1,
      IF( OR( AND(DAY(C30) = 1, Q30 &lt;&gt; EOMONTH(Q30,0)), AND(DAY(C30) &lt;&gt; 1, OR(Q30 = EOMONTH(Q30, 0), DAY(C30) &lt;= (DAY(Q30)+1)))), ( YEAR(Q30) - YEAR(C30) ) * 12 + ( MONTH(Q30) - MONTH(C30) ),
         IF( AND( DAY(C30) &lt;&gt; 1, DAY(C30) &gt; DAY(Q30) + 1), ( YEAR(Q30) - YEAR(C30) ) * 12 + ( MONTH(Q30) - MONTH(C30) ) - 1, "" ))), 0)) )</f>
        <v/>
      </c>
      <c r="P30" s="64"/>
      <c r="Q30" s="65">
        <f>IF(OR(G30="기간제교사",G30="인턴교사",G30="시간제근무 기간제교사",G30="초중등학교 시간강사",G30="대학 시간강사",G30="군복무"),D30,D30-1)</f>
        <v>-1</v>
      </c>
      <c r="R30" s="66" t="str">
        <f>IFERROR(IF(AND(VLOOKUP(G30,근무유형[],2,0)="계약",OR(H30="",H30&lt;=12)),0.3,IF(VLOOKUP(G30,근무유형[],2,0)="계약",H30/S30,IF(VLOOKUP(G30,근무유형[],2,0)="대시",VLOOKUP(H30,$W$23:$X$29,2),IF(VLOOKUP(G30,근무유형[],2,0)="경력","",VLOOKUP(G30,근무유형[],2,0))))),"")</f>
        <v/>
      </c>
      <c r="S30" s="67">
        <f>IF(D30&lt;=$R$23,$S$23,IF(AND(C30&gt;=$Q$24,D30&lt;=$R$24),$S$24,IF(AND(C30&gt;=$Q$25,D30&lt;=$R$25),$S$25,IF(C30&gt;=$Q$26,$S$26,"기간확인"))))</f>
        <v>44</v>
      </c>
      <c r="T30" s="64"/>
      <c r="U30" s="68">
        <f>IF(DAY(C30)&gt;1,D30,D30+1)</f>
        <v>1</v>
      </c>
      <c r="V30" s="64" t="str">
        <f>IF(OR(C30="",D30=""),"",O30*30+N30)</f>
        <v/>
      </c>
      <c r="W30" s="64" t="str">
        <f>IF(OR(C30="",D30=""),"", INT(V30/360))</f>
        <v/>
      </c>
      <c r="X30" s="64" t="str">
        <f>IF(OR(C30="",D30=""),"", INT((V30-W30*360)/30))</f>
        <v/>
      </c>
      <c r="Y30" s="64" t="str">
        <f>IF(C30="", "", IF(C30 &gt; D30, "", IF( AND(C30 &lt;&gt; "", D30 &lt;&gt; ""),
    IF( OR( AND( DAY(C30) = 1, D30 = EOMONTH(D30,0) ), AND( DAY(C30) &lt;&gt; 1, DAY(C30) = DAY(D30) + 1) ), 0,
     IF(AND(DAY(C30)=1, D30 &lt;&gt; EOMONTH(D30,0)), MIN(29, DAY(D30)),
      IF( AND( DAY(C30) &lt;&gt; 1,  OR(D30 = EOMONTH(D30, 0), DAY(C30) &lt; DAY(D30) + 1 ) ), MIN(29, MAX(0, DAY(D30) - DAY(C30) + 1)),
        IF( AND(DAY(C30)&lt;&gt;1, DAY(C30)&gt;DAY(D30)+1), MIN(29, DAY( EOMONTH(D30,-1) ) - DAY(C30) + 1 + DAY(D30) ), "" ) ) ) ), 0)) )</f>
        <v/>
      </c>
      <c r="Z30" s="64"/>
    </row>
    <row r="31" spans="1:26" ht="20.100000000000001" customHeight="1" thickTop="1" thickBot="1" x14ac:dyDescent="0.35">
      <c r="A31" s="14"/>
      <c r="B31" s="19"/>
      <c r="C31" s="86"/>
      <c r="D31" s="86"/>
      <c r="E31" s="90" t="str">
        <f t="shared" si="0"/>
        <v/>
      </c>
      <c r="F31" s="91"/>
      <c r="G31" s="91"/>
      <c r="H31" s="89"/>
      <c r="I31" s="89"/>
      <c r="J31" s="85"/>
      <c r="K31" s="14"/>
      <c r="L31" s="29" t="str">
        <f t="shared" ref="L31:L49" si="1">IF(C31="", "", IF(C31&gt;D31,"", IF(AND(C31&lt;&gt;"",D31&lt;&gt;""),
IF(AND(DAY(C31)=1,D31=EOMONTH(D31,0)),QUOTIENT((YEAR(D31)-YEAR(C31))*12+(MONTH(D31)-MONTH(C31))+1,12),
IF(OR(AND(DAY(C31)=1,D31&lt;&gt;EOMONTH(D31,0)),AND(DAY(C31)&lt;&gt;1,OR(D31=EOMONTH(D31,0),DAY(C31)&lt;=(DAY(D31)+1)))),QUOTIENT((YEAR(D31)-YEAR(C31))*12+(MONTH(D31)-MONTH(C31)),12),
IF(AND(DAY(C31)&lt;&gt;1,DAY(C31)&gt;DAY(D31)+1),QUOTIENT((YEAR(D31)-YEAR(C31))*12+(MONTH(D31)-MONTH(C31))-1,12),""))),
0)) )</f>
        <v/>
      </c>
      <c r="M31" s="29" t="str">
        <f t="shared" ref="M31:M49" si="2">IF(C31="", "", IF(C31&gt;D31,"",IF(AND(C31&lt;&gt;"",D31&lt;&gt;""),
IF(AND(DAY(C31)=1,D31=EOMONTH(D31,0)),MOD((YEAR(D31)-YEAR(C31))*12+(MONTH(D31)-MONTH(C31))+1,12),
IF(OR(AND(DAY(C31)=1,D31&lt;&gt;EOMONTH(D31,0)),AND(DAY(C31)&lt;&gt;1,OR(D31=EOMONTH(D31,0),DAY(C31)&lt;=(DAY(D31)+1)))),MOD((YEAR(D31)-YEAR(C31))*12+(MONTH(D31)-MONTH(C31)),12),
IF(AND(DAY(C31)&lt;&gt;1,DAY(C31)&gt;DAY(D31)+1),MOD((YEAR(D31)-YEAR(C31))*12+(MONTH(D31)-MONTH(C31))-1,12),""))),
0)) )</f>
        <v/>
      </c>
      <c r="N31" s="29" t="str">
        <f t="shared" ref="N31:N49" si="3">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O31" s="69" t="str">
        <f t="shared" ref="O31:O49" si="4">IF(C31="", "", IF(C31 &gt; Q31, "", IF( AND( C31 &lt;&gt; "", Q31 &lt;&gt; ""),
    IF( AND( DAY(C31) = 1, Q31 = EOMONTH(Q31,0) ), ( YEAR(Q31) - YEAR(C31) ) * 12 + ( MONTH(Q31) - MONTH(C31) ) + 1,
      IF( OR( AND(DAY(C31) = 1, Q31 &lt;&gt; EOMONTH(Q31,0)), AND(DAY(C31) &lt;&gt; 1, OR(Q31 = EOMONTH(Q31, 0), DAY(C31) &lt;= (DAY(Q31)+1)))), ( YEAR(Q31) - YEAR(C31) ) * 12 + ( MONTH(Q31) - MONTH(C31) ),
         IF( AND( DAY(C31) &lt;&gt; 1, DAY(C31) &gt; DAY(Q31) + 1), ( YEAR(Q31) - YEAR(C31) ) * 12 + ( MONTH(Q31) - MONTH(C31) ) - 1, "" ))), 0)) )</f>
        <v/>
      </c>
      <c r="P31" s="64"/>
      <c r="Q31" s="65">
        <f t="shared" ref="Q31:Q42" si="5">IF(OR(G31="기간제교사",G31="인턴교사",G31="시간제근무 기간제교사",G31="초중등학교 시간강사",G31="대학 시간강사",G31="군복무"),D31,D31-1)</f>
        <v>-1</v>
      </c>
      <c r="R31" s="70" t="str">
        <f>IFERROR(IF(AND(VLOOKUP(G31,근무유형[],2,0)="계약",OR(H31="",H31&lt;=12)),0.3,IF(VLOOKUP(G31,근무유형[],2,0)="계약",H31/S31,IF(VLOOKUP(G31,근무유형[],2,0)="대시",VLOOKUP(H31,$W$23:$X$29,2),IF(VLOOKUP(G31,근무유형[],2,0)="경력","",VLOOKUP(G31,근무유형[],2,0))))),"")</f>
        <v/>
      </c>
      <c r="S31" s="71">
        <f t="shared" ref="S31:S49" si="6">IF(D31&lt;=$R$23,$S$23,IF(AND(C31&gt;=$Q$24,D31&lt;=$R$24),$S$24,IF(AND(C31&gt;=$Q$25,D31&lt;=$R$25),$S$25,IF(C31&gt;=$Q$26,$S$26,"기간확인"))))</f>
        <v>44</v>
      </c>
      <c r="T31" s="64"/>
      <c r="U31" s="68">
        <f>IF(DAY(C31)&gt;1,D31,D31+1)</f>
        <v>1</v>
      </c>
      <c r="V31" s="64" t="str">
        <f>IF(OR(C31="",D31=""),"",O31*30+N31)</f>
        <v/>
      </c>
      <c r="W31" s="64" t="str">
        <f t="shared" ref="W31:W49" si="7">IF(OR(C31="",D31=""),"", INT(V31/360))</f>
        <v/>
      </c>
      <c r="X31" s="64" t="str">
        <f t="shared" ref="X31:X49" si="8">IF(OR(C31="",D31=""),"", INT((V31-W31*360)/30))</f>
        <v/>
      </c>
      <c r="Y31" s="64" t="str">
        <f t="shared" ref="Y31:Y49" si="9">IF(C31="", "", IF(C31 &gt; D31, "", IF( AND(C31 &lt;&gt; "", D31 &lt;&gt; ""),
    IF( OR( AND( DAY(C31) = 1, D31 = EOMONTH(D31,0) ), AND( DAY(C31) &lt;&gt; 1, DAY(C31) = DAY(D31) + 1) ), 0,
     IF(AND(DAY(C31)=1, D31 &lt;&gt; EOMONTH(D31,0)), MIN(29, DAY(D31)),
      IF( AND( DAY(C31) &lt;&gt; 1,  OR(D31 = EOMONTH(D31, 0), DAY(C31) &lt; DAY(D31) + 1 ) ), MIN(29, MAX(0, DAY(D31) - DAY(C31) + 1)),
        IF( AND(DAY(C31)&lt;&gt;1, DAY(C31)&gt;DAY(D31)+1), MIN(29, DAY( EOMONTH(D31,-1) ) - DAY(C31) + 1 + DAY(D31) ), "" ) ) ) ), 0)) )</f>
        <v/>
      </c>
      <c r="Z31" s="64"/>
    </row>
    <row r="32" spans="1:26" ht="20.100000000000001" customHeight="1" thickTop="1" thickBot="1" x14ac:dyDescent="0.35">
      <c r="A32" s="14"/>
      <c r="B32" s="19"/>
      <c r="C32" s="86"/>
      <c r="D32" s="86"/>
      <c r="E32" s="87" t="str">
        <f t="shared" si="0"/>
        <v/>
      </c>
      <c r="F32" s="91"/>
      <c r="G32" s="91"/>
      <c r="H32" s="89"/>
      <c r="I32" s="89"/>
      <c r="J32" s="85"/>
      <c r="K32" s="14"/>
      <c r="L32" s="30" t="str">
        <f t="shared" si="1"/>
        <v/>
      </c>
      <c r="M32" s="30" t="str">
        <f t="shared" si="2"/>
        <v/>
      </c>
      <c r="N32" s="30" t="str">
        <f t="shared" si="3"/>
        <v/>
      </c>
      <c r="O32" s="72" t="str">
        <f t="shared" si="4"/>
        <v/>
      </c>
      <c r="P32" s="64"/>
      <c r="Q32" s="65">
        <f t="shared" si="5"/>
        <v>-1</v>
      </c>
      <c r="R32" s="73" t="str">
        <f>IFERROR(IF(AND(VLOOKUP(G32,근무유형[],2,0)="계약",OR(H32="",H32&lt;=12)),0.3,IF(VLOOKUP(G32,근무유형[],2,0)="계약",H32/S32,IF(VLOOKUP(G32,근무유형[],2,0)="대시",VLOOKUP(H32,$W$23:$X$29,2),IF(VLOOKUP(G32,근무유형[],2,0)="경력","",VLOOKUP(G32,근무유형[],2,0))))),"")</f>
        <v/>
      </c>
      <c r="S32" s="74">
        <f t="shared" si="6"/>
        <v>44</v>
      </c>
      <c r="T32" s="64"/>
      <c r="U32" s="68">
        <f t="shared" ref="U32:U45" si="10">IF(DAY(C32)&gt;1,D32,D32+1)</f>
        <v>1</v>
      </c>
      <c r="V32" s="64" t="str">
        <f t="shared" ref="V32:V49" si="11">IF(OR(C32="",D32=""),"",O32*30+N32)</f>
        <v/>
      </c>
      <c r="W32" s="64" t="str">
        <f t="shared" si="7"/>
        <v/>
      </c>
      <c r="X32" s="64" t="str">
        <f t="shared" si="8"/>
        <v/>
      </c>
      <c r="Y32" s="64" t="str">
        <f t="shared" si="9"/>
        <v/>
      </c>
      <c r="Z32" s="64"/>
    </row>
    <row r="33" spans="1:26" ht="20.100000000000001" customHeight="1" thickTop="1" thickBot="1" x14ac:dyDescent="0.35">
      <c r="A33" s="14"/>
      <c r="B33" s="19"/>
      <c r="C33" s="86"/>
      <c r="D33" s="86"/>
      <c r="E33" s="90" t="str">
        <f t="shared" si="0"/>
        <v/>
      </c>
      <c r="F33" s="91"/>
      <c r="G33" s="91"/>
      <c r="H33" s="89"/>
      <c r="I33" s="89"/>
      <c r="J33" s="85"/>
      <c r="K33" s="14"/>
      <c r="L33" s="29" t="str">
        <f t="shared" si="1"/>
        <v/>
      </c>
      <c r="M33" s="29" t="str">
        <f t="shared" si="2"/>
        <v/>
      </c>
      <c r="N33" s="29" t="str">
        <f t="shared" si="3"/>
        <v/>
      </c>
      <c r="O33" s="69" t="str">
        <f t="shared" si="4"/>
        <v/>
      </c>
      <c r="P33" s="64"/>
      <c r="Q33" s="65">
        <f t="shared" si="5"/>
        <v>-1</v>
      </c>
      <c r="R33" s="70" t="str">
        <f>IFERROR(IF(AND(VLOOKUP(G33,근무유형[],2,0)="계약",OR(H33="",H33&lt;=12)),0.3,IF(VLOOKUP(G33,근무유형[],2,0)="계약",H33/S33,IF(VLOOKUP(G33,근무유형[],2,0)="대시",VLOOKUP(H33,$W$23:$X$29,2),IF(VLOOKUP(G33,근무유형[],2,0)="경력","",VLOOKUP(G33,근무유형[],2,0))))),"")</f>
        <v/>
      </c>
      <c r="S33" s="71">
        <f t="shared" si="6"/>
        <v>44</v>
      </c>
      <c r="T33" s="64"/>
      <c r="U33" s="68">
        <f t="shared" si="10"/>
        <v>1</v>
      </c>
      <c r="V33" s="64" t="str">
        <f t="shared" si="11"/>
        <v/>
      </c>
      <c r="W33" s="64" t="str">
        <f t="shared" si="7"/>
        <v/>
      </c>
      <c r="X33" s="64" t="str">
        <f t="shared" si="8"/>
        <v/>
      </c>
      <c r="Y33" s="64" t="str">
        <f t="shared" si="9"/>
        <v/>
      </c>
      <c r="Z33" s="64"/>
    </row>
    <row r="34" spans="1:26" ht="20.100000000000001" customHeight="1" thickTop="1" thickBot="1" x14ac:dyDescent="0.35">
      <c r="A34" s="14"/>
      <c r="B34" s="19"/>
      <c r="C34" s="86"/>
      <c r="D34" s="86"/>
      <c r="E34" s="87" t="str">
        <f t="shared" si="0"/>
        <v/>
      </c>
      <c r="F34" s="91"/>
      <c r="G34" s="91"/>
      <c r="H34" s="89"/>
      <c r="I34" s="89"/>
      <c r="J34" s="85"/>
      <c r="K34" s="14"/>
      <c r="L34" s="30" t="str">
        <f t="shared" si="1"/>
        <v/>
      </c>
      <c r="M34" s="30" t="str">
        <f t="shared" si="2"/>
        <v/>
      </c>
      <c r="N34" s="30" t="str">
        <f t="shared" si="3"/>
        <v/>
      </c>
      <c r="O34" s="72" t="str">
        <f t="shared" si="4"/>
        <v/>
      </c>
      <c r="P34" s="64"/>
      <c r="Q34" s="65">
        <f t="shared" si="5"/>
        <v>-1</v>
      </c>
      <c r="R34" s="73" t="str">
        <f>IFERROR(IF(AND(VLOOKUP(G34,근무유형[],2,0)="계약",OR(H34="",H34&lt;=12)),0.3,IF(VLOOKUP(G34,근무유형[],2,0)="계약",H34/S34,IF(VLOOKUP(G34,근무유형[],2,0)="대시",VLOOKUP(H34,$W$23:$X$29,2),IF(VLOOKUP(G34,근무유형[],2,0)="경력","",VLOOKUP(G34,근무유형[],2,0))))),"")</f>
        <v/>
      </c>
      <c r="S34" s="74">
        <f t="shared" si="6"/>
        <v>44</v>
      </c>
      <c r="T34" s="64"/>
      <c r="U34" s="68">
        <f t="shared" si="10"/>
        <v>1</v>
      </c>
      <c r="V34" s="64" t="str">
        <f t="shared" si="11"/>
        <v/>
      </c>
      <c r="W34" s="64" t="str">
        <f t="shared" si="7"/>
        <v/>
      </c>
      <c r="X34" s="64" t="str">
        <f t="shared" si="8"/>
        <v/>
      </c>
      <c r="Y34" s="64" t="str">
        <f t="shared" si="9"/>
        <v/>
      </c>
      <c r="Z34" s="64"/>
    </row>
    <row r="35" spans="1:26" ht="20.100000000000001" customHeight="1" thickTop="1" thickBot="1" x14ac:dyDescent="0.35">
      <c r="A35" s="14"/>
      <c r="B35" s="19"/>
      <c r="C35" s="86"/>
      <c r="D35" s="86"/>
      <c r="E35" s="90" t="str">
        <f t="shared" si="0"/>
        <v/>
      </c>
      <c r="F35" s="91"/>
      <c r="G35" s="91"/>
      <c r="H35" s="89"/>
      <c r="I35" s="89"/>
      <c r="J35" s="85"/>
      <c r="K35" s="14"/>
      <c r="L35" s="29" t="str">
        <f t="shared" si="1"/>
        <v/>
      </c>
      <c r="M35" s="29" t="str">
        <f t="shared" si="2"/>
        <v/>
      </c>
      <c r="N35" s="29" t="str">
        <f t="shared" si="3"/>
        <v/>
      </c>
      <c r="O35" s="69" t="str">
        <f t="shared" si="4"/>
        <v/>
      </c>
      <c r="P35" s="64"/>
      <c r="Q35" s="65">
        <f t="shared" si="5"/>
        <v>-1</v>
      </c>
      <c r="R35" s="70" t="str">
        <f>IFERROR(IF(AND(VLOOKUP(G35,근무유형[],2,0)="계약",OR(H35="",H35&lt;=12)),0.3,IF(VLOOKUP(G35,근무유형[],2,0)="계약",H35/S35,IF(VLOOKUP(G35,근무유형[],2,0)="대시",VLOOKUP(H35,$W$23:$X$29,2),IF(VLOOKUP(G35,근무유형[],2,0)="경력","",VLOOKUP(G35,근무유형[],2,0))))),"")</f>
        <v/>
      </c>
      <c r="S35" s="71">
        <f t="shared" si="6"/>
        <v>44</v>
      </c>
      <c r="T35" s="64"/>
      <c r="U35" s="68">
        <f t="shared" si="10"/>
        <v>1</v>
      </c>
      <c r="V35" s="64" t="str">
        <f t="shared" si="11"/>
        <v/>
      </c>
      <c r="W35" s="64" t="str">
        <f t="shared" si="7"/>
        <v/>
      </c>
      <c r="X35" s="64" t="str">
        <f t="shared" si="8"/>
        <v/>
      </c>
      <c r="Y35" s="64" t="str">
        <f t="shared" si="9"/>
        <v/>
      </c>
      <c r="Z35" s="64"/>
    </row>
    <row r="36" spans="1:26" ht="20.100000000000001" customHeight="1" thickTop="1" thickBot="1" x14ac:dyDescent="0.35">
      <c r="A36" s="14"/>
      <c r="B36" s="19"/>
      <c r="C36" s="86"/>
      <c r="D36" s="86"/>
      <c r="E36" s="90" t="str">
        <f t="shared" si="0"/>
        <v/>
      </c>
      <c r="F36" s="88"/>
      <c r="G36" s="91"/>
      <c r="H36" s="89"/>
      <c r="I36" s="89"/>
      <c r="J36" s="85"/>
      <c r="K36" s="14"/>
      <c r="L36" s="62" t="str">
        <f t="shared" ref="L36:L40" si="12">IF(C36="", "", IF(C36&gt;D36,"", IF(AND(C36&lt;&gt;"",D36&lt;&gt;""),
IF(AND(DAY(C36)=1,D36=EOMONTH(D36,0)),QUOTIENT((YEAR(D36)-YEAR(C36))*12+(MONTH(D36)-MONTH(C36))+1,12),
IF(OR(AND(DAY(C36)=1,D36&lt;&gt;EOMONTH(D36,0)),AND(DAY(C36)&lt;&gt;1,OR(D36=EOMONTH(D36,0),DAY(C36)&lt;=(DAY(D36)+1)))),QUOTIENT((YEAR(D36)-YEAR(C36))*12+(MONTH(D36)-MONTH(C36)),12),
IF(AND(DAY(C36)&lt;&gt;1,DAY(C36)&gt;DAY(D36)+1),QUOTIENT((YEAR(D36)-YEAR(C36))*12+(MONTH(D36)-MONTH(C36))-1,12),""))),
0)) )</f>
        <v/>
      </c>
      <c r="M36" s="62" t="str">
        <f t="shared" ref="M36:M40" si="13">IF(C36="", "", IF(C36&gt;D36,"",IF(AND(C36&lt;&gt;"",D36&lt;&gt;""),
IF(AND(DAY(C36)=1,D36=EOMONTH(D36,0)),MOD((YEAR(D36)-YEAR(C36))*12+(MONTH(D36)-MONTH(C36))+1,12),
IF(OR(AND(DAY(C36)=1,D36&lt;&gt;EOMONTH(D36,0)),AND(DAY(C36)&lt;&gt;1,OR(D36=EOMONTH(D36,0),DAY(C36)&lt;=(DAY(D36)+1)))),MOD((YEAR(D36)-YEAR(C36))*12+(MONTH(D36)-MONTH(C36)),12),
IF(AND(DAY(C36)&lt;&gt;1,DAY(C36)&gt;DAY(D36)+1),MOD((YEAR(D36)-YEAR(C36))*12+(MONTH(D36)-MONTH(C36))-1,12),""))),
0)) )</f>
        <v/>
      </c>
      <c r="N36" s="62" t="str">
        <f t="shared" ref="N36:N40" si="14">IF(C36="", "", IF(C36 &gt; D36, "", IF( AND(C36 &lt;&gt; "", D36 &lt;&gt; ""),
    IF( OR( AND( DAY(C36) = 1, D36 = EOMONTH(D36,0) ), AND( DAY(C36) &lt;&gt; 1, DAY(C36) = DAY(D36) + 1) ), 0,
     IF(AND(DAY(C36)=1, D36 &lt;&gt; EOMONTH(D36,0)), MIN(29, DAY(D36)),
      IF( AND( DAY(C36) &lt;&gt; 1,  OR(D36 = EOMONTH(D36, 0), DAY(C36) &lt; DAY(D36) + 1 ) ), MIN(29, MAX(0, DAY(D36) - DAY(C36) + 1)),
        IF( AND(DAY(C36)&lt;&gt;1, DAY(C36)&gt;DAY(D36)+1), MIN(29, DAY( EOMONTH(D36,-1) ) - DAY(C36) + 1 + DAY(D36) ), "" ) ) ) ), 0)) )</f>
        <v/>
      </c>
      <c r="O36" s="75" t="str">
        <f t="shared" ref="O36:O40" si="15">IF(C36="", "", IF(C36 &gt; Q36, "", IF( AND( C36 &lt;&gt; "", Q36 &lt;&gt; ""),
    IF( AND( DAY(C36) = 1, Q36 = EOMONTH(Q36,0) ), ( YEAR(Q36) - YEAR(C36) ) * 12 + ( MONTH(Q36) - MONTH(C36) ) + 1,
      IF( OR( AND(DAY(C36) = 1, Q36 &lt;&gt; EOMONTH(Q36,0)), AND(DAY(C36) &lt;&gt; 1, OR(Q36 = EOMONTH(Q36, 0), DAY(C36) &lt;= (DAY(Q36)+1)))), ( YEAR(Q36) - YEAR(C36) ) * 12 + ( MONTH(Q36) - MONTH(C36) ),
         IF( AND( DAY(C36) &lt;&gt; 1, DAY(C36) &gt; DAY(Q36) + 1), ( YEAR(Q36) - YEAR(C36) ) * 12 + ( MONTH(Q36) - MONTH(C36) ) - 1, "" ))), 0)) )</f>
        <v/>
      </c>
      <c r="P36" s="64"/>
      <c r="Q36" s="65">
        <f t="shared" ref="Q36:Q40" si="16">IF(OR(G36="기간제교사",G36="인턴교사",G36="시간제근무 기간제교사",G36="초중등학교 시간강사",G36="대학 시간강사",G36="군복무"),D36,D36-1)</f>
        <v>-1</v>
      </c>
      <c r="R36" s="76" t="str">
        <f>IFERROR(IF(AND(VLOOKUP(G36,근무유형[],2,0)="계약",OR(H36="",H36&lt;=12)),0.3,IF(VLOOKUP(G36,근무유형[],2,0)="계약",H36/S36,IF(VLOOKUP(G36,근무유형[],2,0)="대시",VLOOKUP(H36,$W$23:$X$29,2),IF(VLOOKUP(G36,근무유형[],2,0)="경력","",VLOOKUP(G36,근무유형[],2,0))))),"")</f>
        <v/>
      </c>
      <c r="S36" s="77">
        <f t="shared" ref="S36:S40" si="17">IF(D36&lt;=$R$23,$S$23,IF(AND(C36&gt;=$Q$24,D36&lt;=$R$24),$S$24,IF(AND(C36&gt;=$Q$25,D36&lt;=$R$25),$S$25,IF(C36&gt;=$Q$26,$S$26,"기간확인"))))</f>
        <v>44</v>
      </c>
      <c r="T36" s="64"/>
      <c r="U36" s="68">
        <f t="shared" ref="U36:U40" si="18">IF(DAY(C36)&gt;1,D36,D36+1)</f>
        <v>1</v>
      </c>
      <c r="V36" s="64"/>
      <c r="W36" s="64"/>
      <c r="X36" s="64"/>
      <c r="Y36" s="64"/>
      <c r="Z36" s="64"/>
    </row>
    <row r="37" spans="1:26" ht="20.100000000000001" customHeight="1" thickTop="1" thickBot="1" x14ac:dyDescent="0.35">
      <c r="A37" s="14"/>
      <c r="B37" s="19"/>
      <c r="C37" s="86"/>
      <c r="D37" s="86"/>
      <c r="E37" s="90" t="str">
        <f t="shared" si="0"/>
        <v/>
      </c>
      <c r="F37" s="91"/>
      <c r="G37" s="91"/>
      <c r="H37" s="89"/>
      <c r="I37" s="89"/>
      <c r="J37" s="85"/>
      <c r="K37" s="14"/>
      <c r="L37" s="29" t="str">
        <f t="shared" si="12"/>
        <v/>
      </c>
      <c r="M37" s="29" t="str">
        <f t="shared" si="13"/>
        <v/>
      </c>
      <c r="N37" s="29" t="str">
        <f t="shared" si="14"/>
        <v/>
      </c>
      <c r="O37" s="69" t="str">
        <f t="shared" si="15"/>
        <v/>
      </c>
      <c r="P37" s="64"/>
      <c r="Q37" s="65">
        <f t="shared" si="16"/>
        <v>-1</v>
      </c>
      <c r="R37" s="70" t="str">
        <f>IFERROR(IF(AND(VLOOKUP(G37,근무유형[],2,0)="계약",OR(H37="",H37&lt;=12)),0.3,IF(VLOOKUP(G37,근무유형[],2,0)="계약",H37/S37,IF(VLOOKUP(G37,근무유형[],2,0)="대시",VLOOKUP(H37,$W$23:$X$29,2),IF(VLOOKUP(G37,근무유형[],2,0)="경력","",VLOOKUP(G37,근무유형[],2,0))))),"")</f>
        <v/>
      </c>
      <c r="S37" s="71">
        <f t="shared" si="17"/>
        <v>44</v>
      </c>
      <c r="T37" s="64"/>
      <c r="U37" s="68">
        <f t="shared" si="18"/>
        <v>1</v>
      </c>
      <c r="V37" s="64"/>
      <c r="W37" s="64"/>
      <c r="X37" s="64"/>
      <c r="Y37" s="64"/>
      <c r="Z37" s="64"/>
    </row>
    <row r="38" spans="1:26" ht="20.100000000000001" customHeight="1" thickTop="1" thickBot="1" x14ac:dyDescent="0.35">
      <c r="A38" s="14"/>
      <c r="B38" s="19"/>
      <c r="C38" s="86"/>
      <c r="D38" s="86"/>
      <c r="E38" s="90" t="str">
        <f t="shared" si="0"/>
        <v/>
      </c>
      <c r="F38" s="91"/>
      <c r="G38" s="91"/>
      <c r="H38" s="89"/>
      <c r="I38" s="89"/>
      <c r="J38" s="85"/>
      <c r="K38" s="14"/>
      <c r="L38" s="62" t="str">
        <f t="shared" si="12"/>
        <v/>
      </c>
      <c r="M38" s="62" t="str">
        <f t="shared" si="13"/>
        <v/>
      </c>
      <c r="N38" s="62" t="str">
        <f t="shared" si="14"/>
        <v/>
      </c>
      <c r="O38" s="75" t="str">
        <f t="shared" si="15"/>
        <v/>
      </c>
      <c r="P38" s="64"/>
      <c r="Q38" s="65">
        <f t="shared" si="16"/>
        <v>-1</v>
      </c>
      <c r="R38" s="76" t="str">
        <f>IFERROR(IF(AND(VLOOKUP(G38,근무유형[],2,0)="계약",OR(H38="",H38&lt;=12)),0.3,IF(VLOOKUP(G38,근무유형[],2,0)="계약",H38/S38,IF(VLOOKUP(G38,근무유형[],2,0)="대시",VLOOKUP(H38,$W$23:$X$29,2),IF(VLOOKUP(G38,근무유형[],2,0)="경력","",VLOOKUP(G38,근무유형[],2,0))))),"")</f>
        <v/>
      </c>
      <c r="S38" s="77">
        <f t="shared" si="17"/>
        <v>44</v>
      </c>
      <c r="T38" s="64"/>
      <c r="U38" s="68">
        <f t="shared" si="18"/>
        <v>1</v>
      </c>
      <c r="V38" s="64"/>
      <c r="W38" s="64"/>
      <c r="X38" s="64"/>
      <c r="Y38" s="64"/>
      <c r="Z38" s="64"/>
    </row>
    <row r="39" spans="1:26" ht="20.100000000000001" customHeight="1" thickTop="1" thickBot="1" x14ac:dyDescent="0.35">
      <c r="A39" s="14"/>
      <c r="B39" s="19"/>
      <c r="C39" s="86"/>
      <c r="D39" s="86"/>
      <c r="E39" s="90" t="str">
        <f t="shared" si="0"/>
        <v/>
      </c>
      <c r="F39" s="91"/>
      <c r="G39" s="91"/>
      <c r="H39" s="89"/>
      <c r="I39" s="89"/>
      <c r="J39" s="85"/>
      <c r="K39" s="14"/>
      <c r="L39" s="29" t="str">
        <f t="shared" si="12"/>
        <v/>
      </c>
      <c r="M39" s="29" t="str">
        <f t="shared" si="13"/>
        <v/>
      </c>
      <c r="N39" s="29" t="str">
        <f t="shared" si="14"/>
        <v/>
      </c>
      <c r="O39" s="69" t="str">
        <f t="shared" si="15"/>
        <v/>
      </c>
      <c r="P39" s="64"/>
      <c r="Q39" s="65">
        <f t="shared" si="16"/>
        <v>-1</v>
      </c>
      <c r="R39" s="70" t="str">
        <f>IFERROR(IF(AND(VLOOKUP(G39,근무유형[],2,0)="계약",OR(H39="",H39&lt;=12)),0.3,IF(VLOOKUP(G39,근무유형[],2,0)="계약",H39/S39,IF(VLOOKUP(G39,근무유형[],2,0)="대시",VLOOKUP(H39,$W$23:$X$29,2),IF(VLOOKUP(G39,근무유형[],2,0)="경력","",VLOOKUP(G39,근무유형[],2,0))))),"")</f>
        <v/>
      </c>
      <c r="S39" s="71">
        <f t="shared" si="17"/>
        <v>44</v>
      </c>
      <c r="T39" s="64"/>
      <c r="U39" s="68">
        <f t="shared" si="18"/>
        <v>1</v>
      </c>
      <c r="V39" s="64"/>
      <c r="W39" s="64"/>
      <c r="X39" s="64"/>
      <c r="Y39" s="64"/>
      <c r="Z39" s="64"/>
    </row>
    <row r="40" spans="1:26" ht="20.100000000000001" customHeight="1" thickTop="1" thickBot="1" x14ac:dyDescent="0.35">
      <c r="A40" s="14"/>
      <c r="B40" s="19"/>
      <c r="C40" s="86"/>
      <c r="D40" s="86"/>
      <c r="E40" s="90" t="str">
        <f t="shared" si="0"/>
        <v/>
      </c>
      <c r="F40" s="91"/>
      <c r="G40" s="91"/>
      <c r="H40" s="89"/>
      <c r="I40" s="89"/>
      <c r="J40" s="85"/>
      <c r="K40" s="14"/>
      <c r="L40" s="62" t="str">
        <f t="shared" si="12"/>
        <v/>
      </c>
      <c r="M40" s="62" t="str">
        <f t="shared" si="13"/>
        <v/>
      </c>
      <c r="N40" s="62" t="str">
        <f t="shared" si="14"/>
        <v/>
      </c>
      <c r="O40" s="75" t="str">
        <f t="shared" si="15"/>
        <v/>
      </c>
      <c r="P40" s="64"/>
      <c r="Q40" s="65">
        <f t="shared" si="16"/>
        <v>-1</v>
      </c>
      <c r="R40" s="76" t="str">
        <f>IFERROR(IF(AND(VLOOKUP(G40,근무유형[],2,0)="계약",OR(H40="",H40&lt;=12)),0.3,IF(VLOOKUP(G40,근무유형[],2,0)="계약",H40/S40,IF(VLOOKUP(G40,근무유형[],2,0)="대시",VLOOKUP(H40,$W$23:$X$29,2),IF(VLOOKUP(G40,근무유형[],2,0)="경력","",VLOOKUP(G40,근무유형[],2,0))))),"")</f>
        <v/>
      </c>
      <c r="S40" s="77">
        <f t="shared" si="17"/>
        <v>44</v>
      </c>
      <c r="T40" s="64"/>
      <c r="U40" s="68">
        <f t="shared" si="18"/>
        <v>1</v>
      </c>
      <c r="V40" s="64"/>
      <c r="W40" s="64"/>
      <c r="X40" s="64"/>
      <c r="Y40" s="64"/>
      <c r="Z40" s="64"/>
    </row>
    <row r="41" spans="1:26" ht="20.100000000000001" customHeight="1" thickTop="1" thickBot="1" x14ac:dyDescent="0.35">
      <c r="A41" s="14"/>
      <c r="B41" s="19"/>
      <c r="C41" s="86"/>
      <c r="D41" s="86"/>
      <c r="E41" s="90" t="str">
        <f t="shared" si="0"/>
        <v/>
      </c>
      <c r="F41" s="91"/>
      <c r="G41" s="91"/>
      <c r="H41" s="89"/>
      <c r="I41" s="89"/>
      <c r="J41" s="85"/>
      <c r="K41" s="14"/>
      <c r="L41" s="61" t="str">
        <f t="shared" si="1"/>
        <v/>
      </c>
      <c r="M41" s="61" t="str">
        <f t="shared" si="2"/>
        <v/>
      </c>
      <c r="N41" s="61" t="str">
        <f t="shared" si="3"/>
        <v/>
      </c>
      <c r="O41" s="78" t="str">
        <f t="shared" si="4"/>
        <v/>
      </c>
      <c r="P41" s="64"/>
      <c r="Q41" s="65">
        <f t="shared" si="5"/>
        <v>-1</v>
      </c>
      <c r="R41" s="79" t="str">
        <f>IFERROR(IF(AND(VLOOKUP(G41,근무유형[],2,0)="계약",OR(H41="",H41&lt;=12)),0.3,IF(VLOOKUP(G41,근무유형[],2,0)="계약",H41/S41,IF(VLOOKUP(G41,근무유형[],2,0)="대시",VLOOKUP(H41,$W$23:$X$29,2),IF(VLOOKUP(G41,근무유형[],2,0)="경력","",VLOOKUP(G41,근무유형[],2,0))))),"")</f>
        <v/>
      </c>
      <c r="S41" s="80">
        <f t="shared" si="6"/>
        <v>44</v>
      </c>
      <c r="T41" s="64"/>
      <c r="U41" s="68">
        <f t="shared" si="10"/>
        <v>1</v>
      </c>
      <c r="V41" s="64" t="str">
        <f t="shared" si="11"/>
        <v/>
      </c>
      <c r="W41" s="64" t="str">
        <f t="shared" si="7"/>
        <v/>
      </c>
      <c r="X41" s="64" t="str">
        <f t="shared" si="8"/>
        <v/>
      </c>
      <c r="Y41" s="64" t="str">
        <f t="shared" si="9"/>
        <v/>
      </c>
      <c r="Z41" s="64"/>
    </row>
    <row r="42" spans="1:26" ht="20.100000000000001" customHeight="1" thickTop="1" thickBot="1" x14ac:dyDescent="0.35">
      <c r="A42" s="14"/>
      <c r="B42" s="19"/>
      <c r="C42" s="86"/>
      <c r="D42" s="86"/>
      <c r="E42" s="90" t="str">
        <f t="shared" si="0"/>
        <v/>
      </c>
      <c r="F42" s="91"/>
      <c r="G42" s="91"/>
      <c r="H42" s="89"/>
      <c r="I42" s="89"/>
      <c r="J42" s="85"/>
      <c r="K42" s="14"/>
      <c r="L42" s="62" t="str">
        <f t="shared" si="1"/>
        <v/>
      </c>
      <c r="M42" s="62" t="str">
        <f t="shared" si="2"/>
        <v/>
      </c>
      <c r="N42" s="62" t="str">
        <f t="shared" si="3"/>
        <v/>
      </c>
      <c r="O42" s="75" t="str">
        <f t="shared" si="4"/>
        <v/>
      </c>
      <c r="P42" s="64"/>
      <c r="Q42" s="65">
        <f t="shared" si="5"/>
        <v>-1</v>
      </c>
      <c r="R42" s="76" t="str">
        <f>IFERROR(IF(AND(VLOOKUP(G42,근무유형[],2,0)="계약",OR(H42="",H42&lt;=12)),0.3,IF(VLOOKUP(G42,근무유형[],2,0)="계약",H42/S42,IF(VLOOKUP(G42,근무유형[],2,0)="대시",VLOOKUP(H42,$W$23:$X$29,2),IF(VLOOKUP(G42,근무유형[],2,0)="경력","",VLOOKUP(G42,근무유형[],2,0))))),"")</f>
        <v/>
      </c>
      <c r="S42" s="77">
        <f t="shared" si="6"/>
        <v>44</v>
      </c>
      <c r="T42" s="64"/>
      <c r="U42" s="68">
        <f t="shared" si="10"/>
        <v>1</v>
      </c>
      <c r="V42" s="64" t="str">
        <f t="shared" si="11"/>
        <v/>
      </c>
      <c r="W42" s="64" t="str">
        <f t="shared" si="7"/>
        <v/>
      </c>
      <c r="X42" s="64" t="str">
        <f t="shared" si="8"/>
        <v/>
      </c>
      <c r="Y42" s="64" t="str">
        <f t="shared" si="9"/>
        <v/>
      </c>
      <c r="Z42" s="64"/>
    </row>
    <row r="43" spans="1:26" ht="20.100000000000001" customHeight="1" thickTop="1" thickBot="1" x14ac:dyDescent="0.35">
      <c r="A43" s="14"/>
      <c r="B43" s="19"/>
      <c r="C43" s="86"/>
      <c r="D43" s="86"/>
      <c r="E43" s="90" t="str">
        <f t="shared" si="0"/>
        <v/>
      </c>
      <c r="F43" s="91"/>
      <c r="G43" s="91"/>
      <c r="H43" s="89"/>
      <c r="I43" s="89"/>
      <c r="J43" s="85"/>
      <c r="K43" s="14"/>
      <c r="L43" s="61" t="str">
        <f t="shared" ref="L43:L48" si="19">IF(C43="", "", IF(C43&gt;D43,"", IF(AND(C43&lt;&gt;"",D43&lt;&gt;""),
IF(AND(DAY(C43)=1,D43=EOMONTH(D43,0)),QUOTIENT((YEAR(D43)-YEAR(C43))*12+(MONTH(D43)-MONTH(C43))+1,12),
IF(OR(AND(DAY(C43)=1,D43&lt;&gt;EOMONTH(D43,0)),AND(DAY(C43)&lt;&gt;1,OR(D43=EOMONTH(D43,0),DAY(C43)&lt;=(DAY(D43)+1)))),QUOTIENT((YEAR(D43)-YEAR(C43))*12+(MONTH(D43)-MONTH(C43)),12),
IF(AND(DAY(C43)&lt;&gt;1,DAY(C43)&gt;DAY(D43)+1),QUOTIENT((YEAR(D43)-YEAR(C43))*12+(MONTH(D43)-MONTH(C43))-1,12),""))),
0)) )</f>
        <v/>
      </c>
      <c r="M43" s="61" t="str">
        <f t="shared" si="2"/>
        <v/>
      </c>
      <c r="N43" s="61" t="str">
        <f t="shared" si="3"/>
        <v/>
      </c>
      <c r="O43" s="78" t="str">
        <f t="shared" si="4"/>
        <v/>
      </c>
      <c r="P43" s="64"/>
      <c r="Q43" s="65">
        <f t="shared" ref="Q43:Q49" si="20">IF(OR(G43="기간제교사",G43="인턴교사",G43="시간제근무 기간제교사",G43="초중등학교 시간강사",G43="대학 시간강사",G43="군복무"),D43,D43-1)</f>
        <v>-1</v>
      </c>
      <c r="R43" s="70" t="str">
        <f>IFERROR(IF(AND(VLOOKUP(G43,근무유형[],2,0)="계약",OR(H43="",H43&lt;=12)),0.3,IF(VLOOKUP(G43,근무유형[],2,0)="계약",H43/S43,IF(VLOOKUP(G43,근무유형[],2,0)="대시",VLOOKUP(H43,$W$23:$X$29,2),IF(VLOOKUP(G43,근무유형[],2,0)="경력","",VLOOKUP(G43,근무유형[],2,0))))),"")</f>
        <v/>
      </c>
      <c r="S43" s="80">
        <f t="shared" si="6"/>
        <v>44</v>
      </c>
      <c r="T43" s="64"/>
      <c r="U43" s="68">
        <f t="shared" si="10"/>
        <v>1</v>
      </c>
      <c r="V43" s="64" t="str">
        <f t="shared" si="11"/>
        <v/>
      </c>
      <c r="W43" s="64" t="str">
        <f t="shared" si="7"/>
        <v/>
      </c>
      <c r="X43" s="64" t="str">
        <f t="shared" si="8"/>
        <v/>
      </c>
      <c r="Y43" s="64" t="str">
        <f t="shared" si="9"/>
        <v/>
      </c>
      <c r="Z43" s="64"/>
    </row>
    <row r="44" spans="1:26" ht="20.100000000000001" customHeight="1" thickTop="1" thickBot="1" x14ac:dyDescent="0.35">
      <c r="A44" s="14"/>
      <c r="B44" s="19"/>
      <c r="C44" s="86"/>
      <c r="D44" s="86"/>
      <c r="E44" s="90" t="str">
        <f t="shared" si="0"/>
        <v/>
      </c>
      <c r="F44" s="91"/>
      <c r="G44" s="91"/>
      <c r="H44" s="89"/>
      <c r="I44" s="89"/>
      <c r="J44" s="85"/>
      <c r="K44" s="14"/>
      <c r="L44" s="30" t="str">
        <f t="shared" si="19"/>
        <v/>
      </c>
      <c r="M44" s="30" t="str">
        <f>IF(C44="", "", IF(C44&gt;D44,"",IF(AND(C44&lt;&gt;"",D44&lt;&gt;""),
IF(AND(DAY(C44)=1,D44=EOMONTH(D44,0)),MOD((YEAR(D44)-YEAR(C44))*12+(MONTH(D44)-MONTH(C44))+1,12),
IF(OR(AND(DAY(C44)=1,D44&lt;&gt;EOMONTH(D44,0)),AND(DAY(C44)&lt;&gt;1,OR(D44=EOMONTH(D44,0),DAY(C44)&lt;=(DAY(D44)+1)))),MOD((YEAR(D44)-YEAR(C44))*12+(MONTH(D44)-MONTH(C44)),12),
IF(AND(DAY(C44)&lt;&gt;1,DAY(C44)&gt;DAY(D44)+1),MOD((YEAR(D44)-YEAR(C44))*12+(MONTH(D44)-MONTH(C44))-1,12),""))),
0)) )</f>
        <v/>
      </c>
      <c r="N44" s="30" t="str">
        <f t="shared" ref="N44" si="21">IF(C44="", "", IF(C44 &gt; D44, "", IF( AND(C44 &lt;&gt; "", D44 &lt;&gt; ""),
    IF( OR( AND( DAY(C44) = 1, D44 = EOMONTH(D44,0) ), AND( DAY(C44) &lt;&gt; 1, DAY(C44) = DAY(D44) + 1) ), 0,
     IF(AND(DAY(C44)=1, D44 &lt;&gt; EOMONTH(D44,0)), MIN(29, DAY(D44)),
      IF( AND( DAY(C44) &lt;&gt; 1,  OR(D44 = EOMONTH(D44, 0), DAY(C44) &lt; DAY(D44) + 1 ) ), MIN(29, MAX(0, DAY(D44) - DAY(C44) + 1)),
        IF( AND(DAY(C44)&lt;&gt;1, DAY(C44)&gt;DAY(D44)+1), MIN(29, DAY( EOMONTH(D44,-1) ) - DAY(C44) + 1 + DAY(D44) ), "" ) ) ) ), 0)) )</f>
        <v/>
      </c>
      <c r="O44" s="72" t="str">
        <f t="shared" ref="O44:O48" si="22">IF(C44="", "", IF(C44 &gt; Q44, "", IF( AND( C44 &lt;&gt; "", Q44 &lt;&gt; ""),
    IF( AND( DAY(C44) = 1, Q44 = EOMONTH(Q44,0) ), ( YEAR(Q44) - YEAR(C44) ) * 12 + ( MONTH(Q44) - MONTH(C44) ) + 1,
      IF( OR( AND(DAY(C44) = 1, Q44 &lt;&gt; EOMONTH(Q44,0)), AND(DAY(C44) &lt;&gt; 1, OR(Q44 = EOMONTH(Q44, 0), DAY(C44) &lt;= (DAY(Q44)+1)))), ( YEAR(Q44) - YEAR(C44) ) * 12 + ( MONTH(Q44) - MONTH(C44) ),
         IF( AND( DAY(C44) &lt;&gt; 1, DAY(C44) &gt; DAY(Q44) + 1), ( YEAR(Q44) - YEAR(C44) ) * 12 + ( MONTH(Q44) - MONTH(C44) ) - 1, "" ))), 0)) )</f>
        <v/>
      </c>
      <c r="P44" s="64"/>
      <c r="Q44" s="65">
        <f t="shared" si="20"/>
        <v>-1</v>
      </c>
      <c r="R44" s="73" t="str">
        <f>IFERROR(IF(AND(VLOOKUP(G44,근무유형[],2,0)="계약",OR(H44="",H44&lt;=12)),0.3,IF(VLOOKUP(G44,근무유형[],2,0)="계약",H44/S44,IF(VLOOKUP(G44,근무유형[],2,0)="대시",VLOOKUP(H44,$W$23:$X$29,2),IF(VLOOKUP(G44,근무유형[],2,0)="경력","",VLOOKUP(G44,근무유형[],2,0))))),"")</f>
        <v/>
      </c>
      <c r="S44" s="74">
        <f t="shared" si="6"/>
        <v>44</v>
      </c>
      <c r="T44" s="64"/>
      <c r="U44" s="68">
        <f t="shared" si="10"/>
        <v>1</v>
      </c>
      <c r="V44" s="64" t="str">
        <f t="shared" si="11"/>
        <v/>
      </c>
      <c r="W44" s="64" t="str">
        <f t="shared" si="7"/>
        <v/>
      </c>
      <c r="X44" s="64" t="str">
        <f t="shared" si="8"/>
        <v/>
      </c>
      <c r="Y44" s="64" t="str">
        <f t="shared" si="9"/>
        <v/>
      </c>
      <c r="Z44" s="64"/>
    </row>
    <row r="45" spans="1:26" ht="20.100000000000001" customHeight="1" thickTop="1" thickBot="1" x14ac:dyDescent="0.35">
      <c r="A45" s="14"/>
      <c r="B45" s="19"/>
      <c r="C45" s="86"/>
      <c r="D45" s="86"/>
      <c r="E45" s="90" t="str">
        <f t="shared" si="0"/>
        <v/>
      </c>
      <c r="F45" s="91"/>
      <c r="G45" s="91"/>
      <c r="H45" s="89"/>
      <c r="I45" s="89"/>
      <c r="J45" s="85"/>
      <c r="K45" s="14"/>
      <c r="L45" s="61" t="str">
        <f t="shared" si="19"/>
        <v/>
      </c>
      <c r="M45" s="61" t="str">
        <f>IF(C45="", "", IF(C45&gt;D45,"",IF(AND(C45&lt;&gt;"",D45&lt;&gt;""),
IF(AND(DAY(C45)=1,D45=EOMONTH(D45,0)),MOD((YEAR(D45)-YEAR(C45))*12+(MONTH(D45)-MONTH(C45))+1,12),
IF(OR(AND(DAY(C45)=1,D45&lt;&gt;EOMONTH(D45,0)),AND(DAY(C45)&lt;&gt;1,OR(D45=EOMONTH(D45,0),DAY(C45)&lt;=(DAY(D45)+1)))),MOD((YEAR(D45)-YEAR(C45))*12+(MONTH(D45)-MONTH(C45)),12),
IF(AND(DAY(C45)&lt;&gt;1,DAY(C45)&gt;DAY(D45)+1),MOD((YEAR(D45)-YEAR(C45))*12+(MONTH(D45)-MONTH(C45))-1,12),""))),
0)) )</f>
        <v/>
      </c>
      <c r="N45" s="61" t="str">
        <f>IF(C45="", "", IF(C45 &gt; D45, "", IF( AND(C45 &lt;&gt; "", D45 &lt;&gt; ""),
    IF( OR( AND( DAY(C45) = 1, D45 = EOMONTH(D45,0) ), AND( DAY(C45) &lt;&gt; 1, DAY(C45) = DAY(D45) + 1) ), 0,
     IF(AND(DAY(C45)=1, D45 &lt;&gt; EOMONTH(D45,0)), MIN(29, DAY(D45)),
      IF( AND( DAY(C45) &lt;&gt; 1,  OR(D45 = EOMONTH(D45, 0), DAY(C45) &lt; DAY(D45) + 1 ) ), MIN(29, MAX(0, DAY(D45) - DAY(C45) + 1)),
        IF( AND(DAY(C45)&lt;&gt;1, DAY(C45)&gt;DAY(D45)+1), MIN(29, DAY( EOMONTH(D45,-1) ) - DAY(C45) + 1 + DAY(D45) ), "" ) ) ) ), 0)) )</f>
        <v/>
      </c>
      <c r="O45" s="78" t="str">
        <f t="shared" si="22"/>
        <v/>
      </c>
      <c r="P45" s="64"/>
      <c r="Q45" s="65">
        <f t="shared" si="20"/>
        <v>-1</v>
      </c>
      <c r="R45" s="79" t="str">
        <f>IFERROR(IF(AND(VLOOKUP(G45,근무유형[],2,0)="계약",OR(H45="",H45&lt;=12)),0.3,IF(VLOOKUP(G45,근무유형[],2,0)="계약",H45/S45,IF(VLOOKUP(G45,근무유형[],2,0)="대시",VLOOKUP(H45,$W$23:$X$29,2),IF(VLOOKUP(G45,근무유형[],2,0)="경력","",VLOOKUP(G45,근무유형[],2,0))))),"")</f>
        <v/>
      </c>
      <c r="S45" s="80">
        <f t="shared" si="6"/>
        <v>44</v>
      </c>
      <c r="T45" s="64"/>
      <c r="U45" s="68">
        <f t="shared" si="10"/>
        <v>1</v>
      </c>
      <c r="V45" s="64" t="str">
        <f t="shared" si="11"/>
        <v/>
      </c>
      <c r="W45" s="64" t="str">
        <f t="shared" si="7"/>
        <v/>
      </c>
      <c r="X45" s="64" t="str">
        <f t="shared" si="8"/>
        <v/>
      </c>
      <c r="Y45" s="64" t="str">
        <f t="shared" si="9"/>
        <v/>
      </c>
      <c r="Z45" s="64"/>
    </row>
    <row r="46" spans="1:26" ht="20.100000000000001" customHeight="1" thickTop="1" thickBot="1" x14ac:dyDescent="0.35">
      <c r="A46" s="14"/>
      <c r="B46" s="19"/>
      <c r="C46" s="86"/>
      <c r="D46" s="86"/>
      <c r="E46" s="87" t="str">
        <f t="shared" si="0"/>
        <v/>
      </c>
      <c r="F46" s="91"/>
      <c r="G46" s="91"/>
      <c r="H46" s="89"/>
      <c r="I46" s="89"/>
      <c r="J46" s="85"/>
      <c r="K46" s="14"/>
      <c r="L46" s="30" t="str">
        <f t="shared" si="19"/>
        <v/>
      </c>
      <c r="M46" s="30" t="str">
        <f>IF(C46="", "", IF(C46&gt;D46,"",IF(AND(C46&lt;&gt;"",D46&lt;&gt;""),
IF(AND(DAY(C46)=1,D46=EOMONTH(D46,0)),MOD((YEAR(D46)-YEAR(C46))*12+(MONTH(D46)-MONTH(C46))+1,12),
IF(OR(AND(DAY(C46)=1,D46&lt;&gt;EOMONTH(D46,0)),AND(DAY(C46)&lt;&gt;1,OR(D46=EOMONTH(D46,0),DAY(C46)&lt;=(DAY(D46)+1)))),MOD((YEAR(D46)-YEAR(C46))*12+(MONTH(D46)-MONTH(C46)),12),
IF(AND(DAY(C46)&lt;&gt;1,DAY(C46)&gt;DAY(D46)+1),MOD((YEAR(D46)-YEAR(C46))*12+(MONTH(D46)-MONTH(C46))-1,12),""))),
0)) )</f>
        <v/>
      </c>
      <c r="N46" s="30" t="str">
        <f>IF(C46="", "", IF(C46 &gt; D46, "", IF( AND(C46 &lt;&gt; "", D46 &lt;&gt; ""),
    IF( OR( AND( DAY(C46) = 1, D46 = EOMONTH(D46,0) ), AND( DAY(C46) &lt;&gt; 1, DAY(C46) = DAY(D46) + 1) ), 0,
     IF(AND(DAY(C46)=1, D46 &lt;&gt; EOMONTH(D46,0)), MIN(29, DAY(D46)),
      IF( AND( DAY(C46) &lt;&gt; 1,  OR(D46 = EOMONTH(D46, 0), DAY(C46) &lt; DAY(D46) + 1 ) ), MIN(29, MAX(0, DAY(D46) - DAY(C46) + 1)),
        IF( AND(DAY(C46)&lt;&gt;1, DAY(C46)&gt;DAY(D46)+1), MIN(29, DAY( EOMONTH(D46,-1) ) - DAY(C46) + 1 + DAY(D46) ), "" ) ) ) ), 0)) )</f>
        <v/>
      </c>
      <c r="O46" s="72" t="str">
        <f t="shared" si="22"/>
        <v/>
      </c>
      <c r="P46" s="64"/>
      <c r="Q46" s="65">
        <f t="shared" si="20"/>
        <v>-1</v>
      </c>
      <c r="R46" s="73" t="str">
        <f>IFERROR(IF(AND(VLOOKUP(G46,근무유형[],2,0)="계약",OR(H46="",H46&lt;=12)),0.3,IF(VLOOKUP(G46,근무유형[],2,0)="계약",H46/S46,IF(VLOOKUP(G46,근무유형[],2,0)="대시",VLOOKUP(H46,$W$23:$X$29,2),IF(VLOOKUP(G46,근무유형[],2,0)="경력","",VLOOKUP(G46,근무유형[],2,0))))),"")</f>
        <v/>
      </c>
      <c r="S46" s="74">
        <f t="shared" si="6"/>
        <v>44</v>
      </c>
      <c r="T46" s="64"/>
      <c r="U46" s="68">
        <f>IF(DAY(C46)&gt;1,D46,D46+1)</f>
        <v>1</v>
      </c>
      <c r="V46" s="64" t="str">
        <f t="shared" si="11"/>
        <v/>
      </c>
      <c r="W46" s="64" t="str">
        <f t="shared" si="7"/>
        <v/>
      </c>
      <c r="X46" s="64" t="str">
        <f t="shared" si="8"/>
        <v/>
      </c>
      <c r="Y46" s="64" t="str">
        <f t="shared" si="9"/>
        <v/>
      </c>
      <c r="Z46" s="64"/>
    </row>
    <row r="47" spans="1:26" ht="20.100000000000001" customHeight="1" thickTop="1" thickBot="1" x14ac:dyDescent="0.35">
      <c r="A47" s="14"/>
      <c r="B47" s="19"/>
      <c r="C47" s="86"/>
      <c r="D47" s="86"/>
      <c r="E47" s="87" t="str">
        <f>IF(OR(C47="",D47=""),"",L47&amp;"년 "&amp;M47&amp;"개월 "&amp;N47&amp;"일")</f>
        <v/>
      </c>
      <c r="F47" s="91"/>
      <c r="G47" s="91"/>
      <c r="H47" s="89"/>
      <c r="I47" s="89"/>
      <c r="J47" s="85"/>
      <c r="K47" s="14"/>
      <c r="L47" s="61" t="str">
        <f t="shared" si="19"/>
        <v/>
      </c>
      <c r="M47" s="61" t="str">
        <f>IF(C47="", "", IF(C47&gt;D47,"",IF(AND(C47&lt;&gt;"",D47&lt;&gt;""),
IF(AND(DAY(C47)=1,D47=EOMONTH(D47,0)),MOD((YEAR(D47)-YEAR(C47))*12+(MONTH(D47)-MONTH(C47))+1,12),
IF(OR(AND(DAY(C47)=1,D47&lt;&gt;EOMONTH(D47,0)),AND(DAY(C47)&lt;&gt;1,OR(D47=EOMONTH(D47,0),DAY(C47)&lt;=(DAY(D47)+1)))),MOD((YEAR(D47)-YEAR(C47))*12+(MONTH(D47)-MONTH(C47)),12),
IF(AND(DAY(C47)&lt;&gt;1,DAY(C47)&gt;DAY(D47)+1),MOD((YEAR(D47)-YEAR(C47))*12+(MONTH(D47)-MONTH(C47))-1,12),""))),
0)) )</f>
        <v/>
      </c>
      <c r="N47" s="61" t="str">
        <f>IF(C47="", "", IF(C47 &gt; D47, "", IF( AND(C47 &lt;&gt; "", D47 &lt;&gt; ""),
    IF( OR( AND( DAY(C47) = 1, D47 = EOMONTH(D47,0) ), AND( DAY(C47) &lt;&gt; 1, DAY(C47) = DAY(D47) + 1) ), 0,
     IF(AND(DAY(C47)=1, D47 &lt;&gt; EOMONTH(D47,0)), MIN(29, DAY(D47)),
      IF( AND( DAY(C47) &lt;&gt; 1,  OR(D47 = EOMONTH(D47, 0), DAY(C47) &lt; DAY(D47) + 1 ) ), MIN(29, MAX(0, DAY(D47) - DAY(C47) + 1)),
        IF( AND(DAY(C47)&lt;&gt;1, DAY(C47)&gt;DAY(D47)+1), MIN(29, DAY( EOMONTH(D47,-1) ) - DAY(C47) + 1 + DAY(D47) ), "" ) ) ) ), 0)) )</f>
        <v/>
      </c>
      <c r="O47" s="78" t="str">
        <f t="shared" si="22"/>
        <v/>
      </c>
      <c r="P47" s="64"/>
      <c r="Q47" s="65">
        <f t="shared" si="20"/>
        <v>-1</v>
      </c>
      <c r="R47" s="79" t="str">
        <f>IFERROR(IF(AND(VLOOKUP(G47,근무유형[],2,0)="계약",OR(H47="",H47&lt;=12)),0.3,IF(VLOOKUP(G47,근무유형[],2,0)="계약",H47/S47,IF(VLOOKUP(G47,근무유형[],2,0)="대시",VLOOKUP(H47,$W$23:$X$29,2),IF(VLOOKUP(G47,근무유형[],2,0)="경력","",VLOOKUP(G47,근무유형[],2,0))))),"")</f>
        <v/>
      </c>
      <c r="S47" s="80">
        <f t="shared" si="6"/>
        <v>44</v>
      </c>
      <c r="T47" s="64"/>
      <c r="U47" s="68">
        <f>IF(DAY(C47)&gt;1,D47,D47+1)</f>
        <v>1</v>
      </c>
      <c r="V47" s="64" t="str">
        <f t="shared" si="11"/>
        <v/>
      </c>
      <c r="W47" s="64" t="str">
        <f t="shared" si="7"/>
        <v/>
      </c>
      <c r="X47" s="64" t="str">
        <f t="shared" si="8"/>
        <v/>
      </c>
      <c r="Y47" s="64" t="str">
        <f t="shared" si="9"/>
        <v/>
      </c>
      <c r="Z47" s="64"/>
    </row>
    <row r="48" spans="1:26" ht="20.100000000000001" customHeight="1" thickTop="1" thickBot="1" x14ac:dyDescent="0.35">
      <c r="A48" s="14"/>
      <c r="B48" s="19"/>
      <c r="C48" s="86"/>
      <c r="D48" s="86"/>
      <c r="E48" s="87" t="str">
        <f>IF(OR(C48="",D48=""),"",L48&amp;"년 "&amp;M48&amp;"개월 "&amp;N48&amp;"일")</f>
        <v/>
      </c>
      <c r="F48" s="91"/>
      <c r="G48" s="91"/>
      <c r="H48" s="89"/>
      <c r="I48" s="89"/>
      <c r="J48" s="85"/>
      <c r="K48" s="14"/>
      <c r="L48" s="30" t="str">
        <f t="shared" si="19"/>
        <v/>
      </c>
      <c r="M48" s="30" t="str">
        <f t="shared" ref="M48" si="23">IF(C48="", "", IF(C48&gt;D48,"",IF(AND(C48&lt;&gt;"",D48&lt;&gt;""),
IF(AND(DAY(C48)=1,D48=EOMONTH(D48,0)),MOD((YEAR(D48)-YEAR(C48))*12+(MONTH(D48)-MONTH(C48))+1,12),
IF(OR(AND(DAY(C48)=1,D48&lt;&gt;EOMONTH(D48,0)),AND(DAY(C48)&lt;&gt;1,OR(D48=EOMONTH(D48,0),DAY(C48)&lt;=(DAY(D48)+1)))),MOD((YEAR(D48)-YEAR(C48))*12+(MONTH(D48)-MONTH(C48)),12),
IF(AND(DAY(C48)&lt;&gt;1,DAY(C48)&gt;DAY(D48)+1),MOD((YEAR(D48)-YEAR(C48))*12+(MONTH(D48)-MONTH(C48))-1,12),""))),
0)) )</f>
        <v/>
      </c>
      <c r="N48" s="30" t="str">
        <f>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O48" s="72" t="str">
        <f t="shared" si="22"/>
        <v/>
      </c>
      <c r="P48" s="64"/>
      <c r="Q48" s="65">
        <f t="shared" si="20"/>
        <v>-1</v>
      </c>
      <c r="R48" s="73" t="str">
        <f>IFERROR(IF(AND(VLOOKUP(G48,근무유형[],2,0)="계약",OR(H48="",H48&lt;=12)),0.3,IF(VLOOKUP(G48,근무유형[],2,0)="계약",H48/S48,IF(VLOOKUP(G48,근무유형[],2,0)="대시",VLOOKUP(H48,$W$23:$X$29,2),IF(VLOOKUP(G48,근무유형[],2,0)="경력","",VLOOKUP(G48,근무유형[],2,0))))),"")</f>
        <v/>
      </c>
      <c r="S48" s="74">
        <f t="shared" si="6"/>
        <v>44</v>
      </c>
      <c r="T48" s="64"/>
      <c r="U48" s="68">
        <f>IF(DAY(C48)&gt;1,D48,D48+1)</f>
        <v>1</v>
      </c>
      <c r="V48" s="64" t="str">
        <f t="shared" ref="V48" si="24">IF(OR(C48="",D48=""),"",O48*30+N48)</f>
        <v/>
      </c>
      <c r="W48" s="64" t="str">
        <f t="shared" ref="W48" si="25">IF(OR(C48="",D48=""),"", INT(V48/360))</f>
        <v/>
      </c>
      <c r="X48" s="64" t="str">
        <f t="shared" ref="X48" si="26">IF(OR(C48="",D48=""),"", INT((V48-W48*360)/30))</f>
        <v/>
      </c>
      <c r="Y48" s="64" t="str">
        <f t="shared" ref="Y48" si="27">IF(C48="", "", IF(C48 &gt; D48, "", IF( AND(C48 &lt;&gt; "", D48 &lt;&gt; ""),
    IF( OR( AND( DAY(C48) = 1, D48 = EOMONTH(D48,0) ), AND( DAY(C48) &lt;&gt; 1, DAY(C48) = DAY(D48) + 1) ), 0,
     IF(AND(DAY(C48)=1, D48 &lt;&gt; EOMONTH(D48,0)), MIN(29, DAY(D48)),
      IF( AND( DAY(C48) &lt;&gt; 1,  OR(D48 = EOMONTH(D48, 0), DAY(C48) &lt; DAY(D48) + 1 ) ), MIN(29, MAX(0, DAY(D48) - DAY(C48) + 1)),
        IF( AND(DAY(C48)&lt;&gt;1, DAY(C48)&gt;DAY(D48)+1), MIN(29, DAY( EOMONTH(D48,-1) ) - DAY(C48) + 1 + DAY(D48) ), "" ) ) ) ), 0)) )</f>
        <v/>
      </c>
      <c r="Z48" s="64"/>
    </row>
    <row r="49" spans="1:26" ht="20.100000000000001" customHeight="1" thickTop="1" thickBot="1" x14ac:dyDescent="0.35">
      <c r="A49" s="14"/>
      <c r="B49" s="19"/>
      <c r="C49" s="86"/>
      <c r="D49" s="86"/>
      <c r="E49" s="90" t="str">
        <f>IF(OR(C49="",D49=""),"",L49&amp;"년 "&amp;M49&amp;"개월 "&amp;N49&amp;"일")</f>
        <v/>
      </c>
      <c r="F49" s="91"/>
      <c r="G49" s="91"/>
      <c r="H49" s="89"/>
      <c r="I49" s="89"/>
      <c r="J49" s="85"/>
      <c r="K49" s="14"/>
      <c r="L49" s="31" t="str">
        <f t="shared" si="1"/>
        <v/>
      </c>
      <c r="M49" s="31" t="str">
        <f t="shared" si="2"/>
        <v/>
      </c>
      <c r="N49" s="31" t="str">
        <f t="shared" si="3"/>
        <v/>
      </c>
      <c r="O49" s="81" t="str">
        <f t="shared" si="4"/>
        <v/>
      </c>
      <c r="P49" s="64"/>
      <c r="Q49" s="65">
        <f t="shared" si="20"/>
        <v>-1</v>
      </c>
      <c r="R49" s="82" t="str">
        <f>IFERROR(IF(AND(VLOOKUP(G49,근무유형[],2,0)="계약",OR(H49="",H49&lt;=12)),0.3,IF(VLOOKUP(G49,근무유형[],2,0)="계약",H49/S49,IF(VLOOKUP(G49,근무유형[],2,0)="대시",VLOOKUP(H49,$W$23:$X$29,2),IF(VLOOKUP(G49,근무유형[],2,0)="경력","",VLOOKUP(G49,근무유형[],2,0))))),"")</f>
        <v/>
      </c>
      <c r="S49" s="83">
        <f t="shared" si="6"/>
        <v>44</v>
      </c>
      <c r="T49" s="64"/>
      <c r="U49" s="68">
        <f>IF(DAY(C49)&gt;1,D49,D49+1)</f>
        <v>1</v>
      </c>
      <c r="V49" s="64" t="str">
        <f t="shared" si="11"/>
        <v/>
      </c>
      <c r="W49" s="64" t="str">
        <f t="shared" si="7"/>
        <v/>
      </c>
      <c r="X49" s="64" t="str">
        <f t="shared" si="8"/>
        <v/>
      </c>
      <c r="Y49" s="64" t="str">
        <f t="shared" si="9"/>
        <v/>
      </c>
      <c r="Z49" s="64"/>
    </row>
    <row r="50" spans="1:26" x14ac:dyDescent="0.3">
      <c r="A50" s="14"/>
      <c r="B50" s="19"/>
      <c r="C50" s="25" t="s">
        <v>53</v>
      </c>
      <c r="D50" s="21"/>
      <c r="E50" s="21"/>
      <c r="F50" s="21"/>
      <c r="G50" s="21"/>
      <c r="H50" s="21"/>
      <c r="I50" s="21"/>
      <c r="J50" s="22"/>
      <c r="K50" s="14"/>
      <c r="U50" s="45"/>
      <c r="V50" s="2"/>
      <c r="W50" s="2"/>
      <c r="X50" s="2"/>
      <c r="Y50" s="2"/>
      <c r="Z50" s="2"/>
    </row>
    <row r="51" spans="1:26" x14ac:dyDescent="0.3">
      <c r="A51" s="14"/>
      <c r="B51" s="19"/>
      <c r="C51" s="25" t="s">
        <v>54</v>
      </c>
      <c r="D51" s="21"/>
      <c r="E51" s="21"/>
      <c r="F51" s="21"/>
      <c r="G51" s="21"/>
      <c r="H51" s="21"/>
      <c r="I51" s="21"/>
      <c r="J51" s="22"/>
      <c r="K51" s="14"/>
      <c r="U51" s="45"/>
      <c r="V51" s="2"/>
      <c r="W51" s="2"/>
      <c r="X51" s="2"/>
      <c r="Y51" s="2"/>
      <c r="Z51" s="2"/>
    </row>
    <row r="52" spans="1:26" x14ac:dyDescent="0.3">
      <c r="A52" s="14"/>
      <c r="B52" s="19"/>
      <c r="C52" s="25" t="s">
        <v>55</v>
      </c>
      <c r="D52" s="21"/>
      <c r="E52" s="21"/>
      <c r="F52" s="21"/>
      <c r="G52" s="21"/>
      <c r="H52" s="21"/>
      <c r="I52" s="21"/>
      <c r="J52" s="22"/>
      <c r="K52" s="14"/>
      <c r="U52" s="45"/>
      <c r="V52" s="2"/>
      <c r="W52" s="2"/>
      <c r="X52" s="2"/>
      <c r="Y52" s="2"/>
      <c r="Z52" s="2"/>
    </row>
    <row r="53" spans="1:26" ht="9.9499999999999993" customHeight="1" x14ac:dyDescent="0.3">
      <c r="A53" s="14"/>
      <c r="B53" s="19"/>
      <c r="C53" s="25"/>
      <c r="D53" s="21"/>
      <c r="E53" s="21"/>
      <c r="F53" s="21"/>
      <c r="G53" s="21"/>
      <c r="H53" s="21"/>
      <c r="I53" s="21"/>
      <c r="J53" s="22"/>
      <c r="K53" s="14"/>
      <c r="U53" s="45"/>
      <c r="V53" s="2"/>
      <c r="W53" s="2"/>
      <c r="X53" s="2"/>
      <c r="Y53" s="2"/>
      <c r="Z53" s="2"/>
    </row>
    <row r="54" spans="1:26" ht="9.9499999999999993" hidden="1" customHeight="1" x14ac:dyDescent="0.3">
      <c r="A54" s="14"/>
      <c r="B54" s="19"/>
      <c r="C54" s="25"/>
      <c r="D54" s="21"/>
      <c r="E54" s="21"/>
      <c r="F54" s="21"/>
      <c r="G54" s="21"/>
      <c r="H54" s="21"/>
      <c r="I54" s="21"/>
      <c r="J54" s="22"/>
      <c r="K54" s="14"/>
      <c r="U54" s="45"/>
      <c r="V54" s="2"/>
      <c r="W54" s="2"/>
      <c r="X54" s="2"/>
      <c r="Y54" s="2"/>
      <c r="Z54" s="2"/>
    </row>
    <row r="55" spans="1:26" ht="9.9499999999999993" hidden="1" customHeight="1" x14ac:dyDescent="0.3">
      <c r="A55" s="14"/>
      <c r="B55" s="19"/>
      <c r="C55" s="21"/>
      <c r="D55" s="21"/>
      <c r="E55" s="21"/>
      <c r="F55" s="21"/>
      <c r="G55" s="21"/>
      <c r="H55" s="21"/>
      <c r="I55" s="21"/>
      <c r="J55" s="22"/>
      <c r="K55" s="14"/>
      <c r="U55" s="45"/>
      <c r="V55" s="2"/>
      <c r="W55" s="2"/>
      <c r="X55" s="2"/>
      <c r="Y55" s="2"/>
      <c r="Z55" s="2"/>
    </row>
    <row r="56" spans="1:26" ht="50.25" customHeight="1" x14ac:dyDescent="0.3">
      <c r="A56" s="14"/>
      <c r="B56" s="19"/>
      <c r="C56" s="112" t="s">
        <v>114</v>
      </c>
      <c r="D56" s="112"/>
      <c r="E56" s="112"/>
      <c r="F56" s="112"/>
      <c r="G56" s="112"/>
      <c r="H56" s="112"/>
      <c r="I56" s="112"/>
      <c r="J56" s="22"/>
      <c r="K56" s="14"/>
      <c r="U56" s="45"/>
      <c r="V56" s="2"/>
      <c r="W56" s="2"/>
      <c r="X56" s="2"/>
      <c r="Y56" s="2"/>
      <c r="Z56" s="2"/>
    </row>
    <row r="57" spans="1:26" s="35" customFormat="1" ht="26.25" x14ac:dyDescent="0.3">
      <c r="A57" s="32"/>
      <c r="B57" s="33"/>
      <c r="C57" s="58" t="s">
        <v>115</v>
      </c>
      <c r="D57" s="25"/>
      <c r="E57" s="59" t="s">
        <v>112</v>
      </c>
      <c r="F57" s="25"/>
      <c r="G57" s="25"/>
      <c r="H57" s="25"/>
      <c r="I57" s="25"/>
      <c r="J57" s="34"/>
      <c r="K57" s="32"/>
      <c r="U57" s="45"/>
      <c r="V57" s="2"/>
      <c r="W57" s="2"/>
      <c r="X57" s="2"/>
      <c r="Y57" s="2"/>
      <c r="Z57" s="2"/>
    </row>
    <row r="58" spans="1:26" ht="14.25" customHeight="1" x14ac:dyDescent="0.3">
      <c r="A58" s="14"/>
      <c r="B58" s="19"/>
      <c r="C58" s="21"/>
      <c r="D58" s="21"/>
      <c r="E58" s="21"/>
      <c r="F58" s="21"/>
      <c r="G58" s="21"/>
      <c r="H58" s="21"/>
      <c r="I58" s="21"/>
      <c r="J58" s="22"/>
      <c r="K58" s="14"/>
    </row>
    <row r="59" spans="1:26" x14ac:dyDescent="0.3">
      <c r="A59" s="14"/>
      <c r="B59" s="19"/>
      <c r="C59" s="105" t="s">
        <v>158</v>
      </c>
      <c r="D59" s="105"/>
      <c r="E59" s="105"/>
      <c r="F59" s="105"/>
      <c r="G59" s="105"/>
      <c r="H59" s="105"/>
      <c r="I59" s="105"/>
      <c r="J59" s="22"/>
      <c r="K59" s="14"/>
    </row>
    <row r="60" spans="1:26" ht="8.25" customHeight="1" x14ac:dyDescent="0.3">
      <c r="A60" s="14"/>
      <c r="B60" s="19"/>
      <c r="C60" s="21"/>
      <c r="D60" s="21"/>
      <c r="E60" s="36"/>
      <c r="F60" s="36"/>
      <c r="G60" s="21"/>
      <c r="H60" s="21"/>
      <c r="I60" s="21"/>
      <c r="J60" s="22"/>
      <c r="K60" s="14"/>
    </row>
    <row r="61" spans="1:26" x14ac:dyDescent="0.3">
      <c r="A61" s="14"/>
      <c r="B61" s="19"/>
      <c r="C61" s="21"/>
      <c r="D61" s="37" t="s">
        <v>20</v>
      </c>
      <c r="E61" s="105"/>
      <c r="F61" s="105"/>
      <c r="G61" s="38" t="s">
        <v>21</v>
      </c>
      <c r="H61" s="38"/>
      <c r="I61" s="38"/>
      <c r="J61" s="22"/>
      <c r="K61" s="14"/>
    </row>
    <row r="62" spans="1:26" ht="10.5" customHeight="1" x14ac:dyDescent="0.3">
      <c r="A62" s="14"/>
      <c r="B62" s="19"/>
      <c r="C62" s="36"/>
      <c r="D62" s="36"/>
      <c r="E62" s="36"/>
      <c r="F62" s="36"/>
      <c r="G62" s="36"/>
      <c r="H62" s="36"/>
      <c r="I62" s="36"/>
      <c r="J62" s="22"/>
      <c r="K62" s="14"/>
    </row>
    <row r="63" spans="1:26" ht="27" x14ac:dyDescent="0.3">
      <c r="A63" s="14"/>
      <c r="B63" s="19"/>
      <c r="C63" s="8" t="s">
        <v>149</v>
      </c>
      <c r="D63" s="21"/>
      <c r="E63" s="21"/>
      <c r="F63" s="21"/>
      <c r="G63" s="21"/>
      <c r="H63" s="21"/>
      <c r="I63" s="21"/>
      <c r="J63" s="22"/>
      <c r="K63" s="14"/>
    </row>
    <row r="64" spans="1:26" ht="9.75" customHeight="1" thickBot="1" x14ac:dyDescent="0.35">
      <c r="A64" s="14"/>
      <c r="B64" s="39"/>
      <c r="C64" s="40"/>
      <c r="D64" s="40"/>
      <c r="E64" s="40"/>
      <c r="F64" s="40"/>
      <c r="G64" s="40"/>
      <c r="H64" s="40"/>
      <c r="I64" s="40"/>
      <c r="J64" s="41"/>
      <c r="K64" s="14"/>
    </row>
    <row r="65" spans="1:11" x14ac:dyDescent="0.3">
      <c r="A65" s="14"/>
      <c r="B65" s="14"/>
      <c r="C65" s="14"/>
      <c r="D65" s="14"/>
      <c r="E65" s="14"/>
      <c r="F65" s="14"/>
      <c r="G65" s="14"/>
      <c r="H65" s="14"/>
      <c r="I65" s="14"/>
      <c r="J65" s="14"/>
      <c r="K65" s="14"/>
    </row>
  </sheetData>
  <sheetProtection algorithmName="SHA-512" hashValue="o/Xb58PPMGfrRj7fxlcPDcbCmzoxiiVAX27CNyY5rqHLrpMydws2D6yfR89T7qA/Eq5ZeJLlsEdoiWEaY9uwsw==" saltValue="Pw8Jw9FK1LKODG8jwqNE9g==" spinCount="100000" sheet="1" objects="1" scenarios="1" selectLockedCells="1"/>
  <mergeCells count="10">
    <mergeCell ref="C3:I3"/>
    <mergeCell ref="D8:E8"/>
    <mergeCell ref="E61:F61"/>
    <mergeCell ref="D7:E7"/>
    <mergeCell ref="G7:I7"/>
    <mergeCell ref="G8:I8"/>
    <mergeCell ref="G13:H13"/>
    <mergeCell ref="G14:H14"/>
    <mergeCell ref="C56:I56"/>
    <mergeCell ref="C59:I59"/>
  </mergeCells>
  <phoneticPr fontId="3" type="noConversion"/>
  <conditionalFormatting sqref="J30:J49">
    <cfRule type="expression" dxfId="24" priority="1">
      <formula>$C30=""</formula>
    </cfRule>
  </conditionalFormatting>
  <conditionalFormatting sqref="J49">
    <cfRule type="expression" dxfId="23" priority="11">
      <formula>OR(AND($C$49&gt;=$C$31,$C$49&lt;=$D$31),AND($C$49&gt;=$C$32,$C$49&lt;=$D$32),AND($C$49&gt;=$C$33,$C$49&lt;=$D$33),AND($C$49&gt;=$C$34,$C$49&lt;=$D$34),AND($C$49&gt;=$C$35,$C$49&lt;=$D$35),AND($C$49&gt;=$C$41,$C$49&lt;=$D$41),AND($C$49&gt;=$C$42,$C$49&lt;=$D$42),AND($C$49&gt;=$C$43,$C$49&lt;=$D$43),AND($C$49&gt;=$C$30,$C$49&lt;=$D$30))</formula>
    </cfRule>
  </conditionalFormatting>
  <conditionalFormatting sqref="J30">
    <cfRule type="expression" dxfId="22" priority="14">
      <formula>OR(AND($C$30&gt;=$C$31,$C$30&lt;=$D$31),AND($C$30&gt;=$C$32,$C$30&lt;=$D$32),AND($C$30&gt;=$C$33,$C$30&lt;=$D$33),AND($C$30&gt;=$C$34,$C$30&lt;=$D$34),AND($C$30&gt;=$C$35,$C$30&lt;=$D$35),AND($C$30&gt;=$C$41,$C$30&lt;=$D$41),AND($C$30&gt;=$C$42,$C$30&lt;=$D$42),AND($C$30&gt;=$C$43,$C$30&lt;=$D$43),AND($C$30&gt;=$C$49,$C$30&lt;=$D$49))</formula>
    </cfRule>
  </conditionalFormatting>
  <conditionalFormatting sqref="J31">
    <cfRule type="expression" dxfId="21" priority="15">
      <formula>OR(AND($C$31&gt;=$C$30,$C$31&lt;=$D$30),AND($C$31&gt;=$C$32,$C$31&lt;=$D$32),AND($C$31&gt;=$C$33,$C$31&lt;=$D$33),AND($C$31&gt;=$C$34,$C$31&lt;=$D$34),AND($C$31&gt;=$C$35,$C$31&lt;=$D$35),AND($C$31&gt;=$C$41,$C$31&lt;=$D$41),AND($C$31&gt;=$C$42,$C$31&lt;=$D$42),AND($C$31&gt;=$C$43,$C$31&lt;=$D$43),AND($C$31&gt;=$C$49,$C$31&lt;=$D$49))</formula>
    </cfRule>
  </conditionalFormatting>
  <conditionalFormatting sqref="J32">
    <cfRule type="expression" dxfId="20" priority="16">
      <formula>OR(AND($C$32&gt;=$C$31,$C$32&lt;=$D$31),AND($C$32&gt;=$C$30,$C$32&lt;=$D$30),AND($C$32&gt;=$C$33,$C$32&lt;=$D$33),AND($C$32&gt;=$C$34,$C$32&lt;=$D$34),AND($C$32&gt;=$C$35,$C$32&lt;=$D$35),AND($C$32&gt;=$C$41,$C$32&lt;=$D$41),AND($C$32&gt;=$C$42,$C$32&lt;=$D$42),AND($C$32&gt;=$C$43,$C$32&lt;=$D$43),AND($C$32&gt;=$C$49,$C$32&lt;=$D$49))</formula>
    </cfRule>
  </conditionalFormatting>
  <conditionalFormatting sqref="J33">
    <cfRule type="expression" dxfId="19" priority="17">
      <formula>OR(AND($C$33&gt;=$C$31,$C$33&lt;=$D$31),AND($C$33&gt;=$C$32,$C$33&lt;=$D$32),AND($C$33&gt;=$C$30,$C$33&lt;=$D$30),AND($C$33&gt;=$C$34,$C$33&lt;=$D$34),AND($C$33&gt;=$C$35,$C$33&lt;=$D$35),AND($C$33&gt;=$C$41,$C$33&lt;=$D$41),AND($C$33&gt;=$C$42,$C$33&lt;=$D$42),AND($C$33&gt;=$C$43,$C$33&lt;=$D$43),AND($C$33&gt;=$C$49,$C$33&lt;=$D$49))</formula>
    </cfRule>
  </conditionalFormatting>
  <conditionalFormatting sqref="J34">
    <cfRule type="expression" dxfId="18" priority="18">
      <formula>OR(AND($C$34&gt;=$C$31,$C$34&lt;=$D$31),AND($C$34&gt;=$C$32,$C$34&lt;=$D$32),AND($C$34&gt;=$C$33,$C$34&lt;=$D$33),AND($C$34&gt;=$D$30,$C$34&lt;=$D$30),AND($C$34&gt;=$C$35,$C$34&lt;=$D$35),AND($C$34&gt;=$C$41,$C$34&lt;=$D$41),AND($C$34&gt;=$C$42,$C$34&lt;=$D$42),AND($C$34&gt;=$C$43,$C$34&lt;=$D$43),AND($C$34&gt;=$C$49,$C$34&lt;=$D$49))</formula>
    </cfRule>
  </conditionalFormatting>
  <conditionalFormatting sqref="J35:J40">
    <cfRule type="expression" dxfId="17" priority="19">
      <formula>OR(AND($C$35&gt;=$C$31,$C$35&lt;=$D$31),AND($C$35&gt;=$C$32,$C$35&lt;=$D$32),AND($C$35&gt;=$C$33,$C$35&lt;=$D$33),AND($C$35&gt;=$C$34,$C$35&lt;=$D$34),AND($C$35&gt;=$C$30,$C$35&lt;=$D$30),AND($C$35&gt;=$C$41,$C$35&lt;=$D$41),AND($C$35&gt;=$C$42,$C$35&lt;=$D$42),AND($C$35&gt;=$C$43,$C$35&lt;=$D$43),AND($C$35&gt;=$C$49,$C$35&lt;=$D$49))</formula>
    </cfRule>
  </conditionalFormatting>
  <conditionalFormatting sqref="J41">
    <cfRule type="expression" dxfId="16" priority="20">
      <formula>OR(AND($C$41&gt;=$C$31,$C$41&lt;=$D$31),AND($C$41&gt;=$C$32,$C$41&lt;=$D$32),AND($C$41&gt;=$C$33,$C$41&lt;=$D$33),AND($C$41&gt;=$C$34,$C$41&lt;=$D$34),AND($C$41&gt;=$C$35,$C$41&lt;=$D$35),AND($C$41&gt;=$C$30,$C$41&lt;=$D$30),AND($C$41&gt;=$C$42,$C$41&lt;=$D$42),AND($C$41&gt;=$C$43,$C$41&lt;=$D$43),AND($C$41&gt;=$C$49,$C$41&lt;=$D$49))</formula>
    </cfRule>
  </conditionalFormatting>
  <conditionalFormatting sqref="J42">
    <cfRule type="expression" dxfId="15" priority="21">
      <formula>OR(AND($C$42&gt;=$C$31,$C$42&lt;=$D$31),AND($C$42&gt;=$C$32,$C$42&lt;=$D$32),AND($C$42&gt;=$C$33,$C$42&lt;=$D$33),AND($C$42&gt;=$C$34,$C$42&lt;=$D$34),AND($C$42&gt;=$C$35,$C$42&lt;=$D$35),AND($C$42&gt;=$C$41,$C$42&lt;=$D$41),AND($C$42&gt;=$C$30,$C$42&lt;=$D$30),AND($C$42&gt;=$C$43,$C$42&lt;=$D$43),AND($C$42&gt;=$C$49,$C$42&lt;=$D$49))</formula>
    </cfRule>
  </conditionalFormatting>
  <conditionalFormatting sqref="J43:J48">
    <cfRule type="expression" dxfId="14" priority="22">
      <formula>OR(AND($C$43&gt;=$C$31,$C$43&lt;=$D$31),AND($C$43&gt;=$C$32,$C$43&lt;=$D$32),AND($C$43&gt;=$C$33,$C$43&lt;=$D$33),AND($C$43&gt;=$C$34,$C$43&lt;=$D$34),AND($C$43&gt;=$C$35,$C$43&lt;=$D$35),AND($C$43&gt;=$C$41,$C$43&lt;=$D$41),AND($C$43&gt;=$C$42,$C$43&lt;=$D$42),AND($C$43&gt;=$C$30,$C$43&lt;=$D$30),AND($C$43&gt;=$C$49,$C$43&lt;=$D$49))</formula>
    </cfRule>
  </conditionalFormatting>
  <dataValidations count="6">
    <dataValidation type="list" allowBlank="1" showInputMessage="1" showErrorMessage="1" sqref="H20" xr:uid="{00000000-0002-0000-0000-000000000000}">
      <formula1>"학사,석사,박사, 전문대졸"</formula1>
    </dataValidation>
    <dataValidation type="list" allowBlank="1" showInputMessage="1" showErrorMessage="1" sqref="G20" xr:uid="{00000000-0002-0000-0000-000001000000}">
      <formula1>"사범, 비사범, 특수, 사범+특수"</formula1>
    </dataValidation>
    <dataValidation type="list" allowBlank="1" showInputMessage="1" showErrorMessage="1" sqref="D14" xr:uid="{00000000-0002-0000-0000-000002000000}">
      <formula1>"정교사(1급),정교사(2급),1급,2급"</formula1>
    </dataValidation>
    <dataValidation type="list" allowBlank="1" showInputMessage="1" showErrorMessage="1" sqref="E14" xr:uid="{00000000-0002-0000-0000-000003000000}">
      <formula1>자격과목</formula1>
    </dataValidation>
    <dataValidation type="list" allowBlank="1" showInputMessage="1" showErrorMessage="1" sqref="I30:I49" xr:uid="{00000000-0002-0000-0000-000004000000}">
      <formula1>휴직경력</formula1>
    </dataValidation>
    <dataValidation type="list" allowBlank="1" showInputMessage="1" showErrorMessage="1" sqref="I20" xr:uid="{00000000-0002-0000-0000-000005000000}">
      <formula1>"4년,2년"</formula1>
    </dataValidation>
  </dataValidations>
  <printOptions horizontalCentered="1"/>
  <pageMargins left="3.937007874015748E-2" right="3.937007874015748E-2" top="0.15748031496062992" bottom="0.15748031496062992" header="0.11811023622047245" footer="0.11811023622047245"/>
  <pageSetup paperSize="9" scale="69" orientation="portrait" r:id="rId1"/>
  <tableParts count="2">
    <tablePart r:id="rId2"/>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근무유형!$A$2:$A$13</xm:f>
          </x14:formula1>
          <xm:sqref>G30:G49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37"/>
  <sheetViews>
    <sheetView workbookViewId="0">
      <selection activeCell="A17" sqref="A17"/>
    </sheetView>
  </sheetViews>
  <sheetFormatPr defaultRowHeight="16.5" x14ac:dyDescent="0.3"/>
  <cols>
    <col min="1" max="1" width="25.875" customWidth="1"/>
    <col min="6" max="6" width="11.75" customWidth="1"/>
  </cols>
  <sheetData>
    <row r="1" spans="1:6" s="2" customFormat="1" x14ac:dyDescent="0.3">
      <c r="A1" s="10" t="s">
        <v>19</v>
      </c>
      <c r="B1" s="10" t="s">
        <v>25</v>
      </c>
      <c r="D1" s="2" t="s">
        <v>58</v>
      </c>
      <c r="F1" s="92" t="s">
        <v>120</v>
      </c>
    </row>
    <row r="2" spans="1:6" x14ac:dyDescent="0.3">
      <c r="A2" s="9" t="s">
        <v>22</v>
      </c>
      <c r="B2" s="12">
        <v>1</v>
      </c>
      <c r="D2" t="s">
        <v>59</v>
      </c>
      <c r="F2" s="93" t="s">
        <v>121</v>
      </c>
    </row>
    <row r="3" spans="1:6" s="2" customFormat="1" x14ac:dyDescent="0.3">
      <c r="A3" s="11" t="s">
        <v>37</v>
      </c>
      <c r="B3" s="13">
        <v>1</v>
      </c>
      <c r="D3" s="2" t="s">
        <v>60</v>
      </c>
      <c r="F3" s="93" t="s">
        <v>122</v>
      </c>
    </row>
    <row r="4" spans="1:6" x14ac:dyDescent="0.3">
      <c r="A4" s="9" t="s">
        <v>39</v>
      </c>
      <c r="B4" s="12">
        <v>1</v>
      </c>
      <c r="D4" t="s">
        <v>61</v>
      </c>
      <c r="F4" s="93" t="s">
        <v>123</v>
      </c>
    </row>
    <row r="5" spans="1:6" s="2" customFormat="1" x14ac:dyDescent="0.3">
      <c r="A5" s="11" t="s">
        <v>145</v>
      </c>
      <c r="B5" s="13">
        <v>0.8</v>
      </c>
      <c r="D5" s="2" t="s">
        <v>62</v>
      </c>
      <c r="F5" s="94" t="s">
        <v>124</v>
      </c>
    </row>
    <row r="6" spans="1:6" x14ac:dyDescent="0.3">
      <c r="A6" s="9" t="s">
        <v>23</v>
      </c>
      <c r="B6" s="12">
        <v>1</v>
      </c>
      <c r="D6" t="s">
        <v>63</v>
      </c>
      <c r="F6" s="93" t="s">
        <v>125</v>
      </c>
    </row>
    <row r="7" spans="1:6" x14ac:dyDescent="0.3">
      <c r="A7" s="9" t="s">
        <v>148</v>
      </c>
      <c r="B7" s="12">
        <v>1</v>
      </c>
      <c r="D7" t="s">
        <v>64</v>
      </c>
      <c r="F7" s="93" t="s">
        <v>126</v>
      </c>
    </row>
    <row r="8" spans="1:6" s="2" customFormat="1" x14ac:dyDescent="0.3">
      <c r="A8" s="11" t="s">
        <v>38</v>
      </c>
      <c r="B8" s="13" t="s">
        <v>41</v>
      </c>
      <c r="D8" s="2" t="s">
        <v>65</v>
      </c>
      <c r="F8" s="93" t="s">
        <v>127</v>
      </c>
    </row>
    <row r="9" spans="1:6" x14ac:dyDescent="0.3">
      <c r="A9" s="9" t="s">
        <v>142</v>
      </c>
      <c r="B9" s="12" t="s">
        <v>31</v>
      </c>
      <c r="D9" t="s">
        <v>66</v>
      </c>
      <c r="F9" s="93" t="s">
        <v>128</v>
      </c>
    </row>
    <row r="10" spans="1:6" x14ac:dyDescent="0.3">
      <c r="A10" s="9" t="s">
        <v>143</v>
      </c>
      <c r="B10" s="12" t="s">
        <v>31</v>
      </c>
      <c r="D10" t="s">
        <v>67</v>
      </c>
      <c r="F10" s="93" t="s">
        <v>129</v>
      </c>
    </row>
    <row r="11" spans="1:6" s="2" customFormat="1" x14ac:dyDescent="0.3">
      <c r="A11" s="11" t="s">
        <v>33</v>
      </c>
      <c r="B11" s="13" t="s">
        <v>34</v>
      </c>
      <c r="D11" s="2" t="s">
        <v>68</v>
      </c>
      <c r="F11" s="93" t="s">
        <v>130</v>
      </c>
    </row>
    <row r="12" spans="1:6" x14ac:dyDescent="0.3">
      <c r="A12" s="9" t="s">
        <v>144</v>
      </c>
      <c r="B12" s="12">
        <v>0.5</v>
      </c>
      <c r="D12" t="s">
        <v>69</v>
      </c>
      <c r="F12" s="93" t="s">
        <v>131</v>
      </c>
    </row>
    <row r="13" spans="1:6" x14ac:dyDescent="0.3">
      <c r="A13" s="9" t="s">
        <v>24</v>
      </c>
      <c r="B13" s="12" t="s">
        <v>32</v>
      </c>
      <c r="D13" t="s">
        <v>70</v>
      </c>
      <c r="F13" s="93" t="s">
        <v>132</v>
      </c>
    </row>
    <row r="14" spans="1:6" x14ac:dyDescent="0.3">
      <c r="D14" t="s">
        <v>71</v>
      </c>
      <c r="F14" s="93" t="s">
        <v>133</v>
      </c>
    </row>
    <row r="15" spans="1:6" x14ac:dyDescent="0.3">
      <c r="D15" t="s">
        <v>72</v>
      </c>
      <c r="F15" s="94" t="s">
        <v>134</v>
      </c>
    </row>
    <row r="16" spans="1:6" x14ac:dyDescent="0.3">
      <c r="D16" t="s">
        <v>73</v>
      </c>
      <c r="F16" s="94" t="s">
        <v>135</v>
      </c>
    </row>
    <row r="17" spans="4:6" x14ac:dyDescent="0.3">
      <c r="D17" t="s">
        <v>74</v>
      </c>
      <c r="F17" s="94" t="s">
        <v>136</v>
      </c>
    </row>
    <row r="18" spans="4:6" x14ac:dyDescent="0.3">
      <c r="D18" t="s">
        <v>75</v>
      </c>
      <c r="F18" s="94" t="s">
        <v>137</v>
      </c>
    </row>
    <row r="19" spans="4:6" x14ac:dyDescent="0.3">
      <c r="D19" t="s">
        <v>76</v>
      </c>
      <c r="F19" s="93" t="s">
        <v>138</v>
      </c>
    </row>
    <row r="20" spans="4:6" x14ac:dyDescent="0.3">
      <c r="D20" t="s">
        <v>77</v>
      </c>
      <c r="F20" s="93" t="s">
        <v>139</v>
      </c>
    </row>
    <row r="21" spans="4:6" x14ac:dyDescent="0.3">
      <c r="D21" t="s">
        <v>78</v>
      </c>
      <c r="F21" s="95" t="s">
        <v>140</v>
      </c>
    </row>
    <row r="22" spans="4:6" x14ac:dyDescent="0.3">
      <c r="D22" t="s">
        <v>79</v>
      </c>
    </row>
    <row r="23" spans="4:6" x14ac:dyDescent="0.3">
      <c r="D23" t="s">
        <v>80</v>
      </c>
    </row>
    <row r="24" spans="4:6" x14ac:dyDescent="0.3">
      <c r="D24" t="s">
        <v>81</v>
      </c>
    </row>
    <row r="25" spans="4:6" x14ac:dyDescent="0.3">
      <c r="D25" t="s">
        <v>82</v>
      </c>
    </row>
    <row r="26" spans="4:6" x14ac:dyDescent="0.3">
      <c r="D26" t="s">
        <v>83</v>
      </c>
    </row>
    <row r="27" spans="4:6" x14ac:dyDescent="0.3">
      <c r="D27" t="s">
        <v>84</v>
      </c>
    </row>
    <row r="28" spans="4:6" x14ac:dyDescent="0.3">
      <c r="D28" t="s">
        <v>85</v>
      </c>
    </row>
    <row r="29" spans="4:6" x14ac:dyDescent="0.3">
      <c r="D29" t="s">
        <v>86</v>
      </c>
    </row>
    <row r="30" spans="4:6" x14ac:dyDescent="0.3">
      <c r="D30" t="s">
        <v>87</v>
      </c>
    </row>
    <row r="31" spans="4:6" x14ac:dyDescent="0.3">
      <c r="D31" t="s">
        <v>88</v>
      </c>
    </row>
    <row r="32" spans="4:6" x14ac:dyDescent="0.3">
      <c r="D32" t="s">
        <v>89</v>
      </c>
    </row>
    <row r="33" spans="4:4" x14ac:dyDescent="0.3">
      <c r="D33" t="s">
        <v>90</v>
      </c>
    </row>
    <row r="34" spans="4:4" x14ac:dyDescent="0.3">
      <c r="D34" t="s">
        <v>91</v>
      </c>
    </row>
    <row r="35" spans="4:4" x14ac:dyDescent="0.3">
      <c r="D35" t="s">
        <v>92</v>
      </c>
    </row>
    <row r="36" spans="4:4" x14ac:dyDescent="0.3">
      <c r="D36" t="s">
        <v>93</v>
      </c>
    </row>
    <row r="37" spans="4:4" x14ac:dyDescent="0.3">
      <c r="D37" t="s">
        <v>94</v>
      </c>
    </row>
  </sheetData>
  <phoneticPr fontId="3" type="noConversion"/>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6"/>
  <sheetViews>
    <sheetView topLeftCell="F1" zoomScale="90" zoomScaleNormal="90" workbookViewId="0">
      <selection activeCell="F5" sqref="F5"/>
    </sheetView>
  </sheetViews>
  <sheetFormatPr defaultColWidth="0" defaultRowHeight="16.5" zeroHeight="1" x14ac:dyDescent="0.3"/>
  <cols>
    <col min="1" max="1" width="6" customWidth="1"/>
    <col min="2" max="2" width="9" customWidth="1"/>
    <col min="3" max="3" width="11.25" customWidth="1"/>
    <col min="4" max="4" width="7.5" customWidth="1"/>
    <col min="5" max="8" width="9" customWidth="1"/>
    <col min="9" max="9" width="6.75" customWidth="1"/>
    <col min="10" max="10" width="15" customWidth="1"/>
    <col min="11" max="11" width="15.5" customWidth="1"/>
    <col min="12" max="12" width="29.75" customWidth="1"/>
    <col min="13" max="13" width="12" customWidth="1"/>
    <col min="14" max="16" width="9" customWidth="1"/>
    <col min="17" max="17" width="19" customWidth="1"/>
    <col min="18" max="18" width="1.75" customWidth="1"/>
    <col min="19" max="23" width="0" hidden="1" customWidth="1"/>
    <col min="24" max="16384" width="9" hidden="1"/>
  </cols>
  <sheetData>
    <row r="1" spans="1:17" s="2" customFormat="1" ht="11.25" customHeight="1" x14ac:dyDescent="0.3">
      <c r="D1" s="46"/>
    </row>
    <row r="2" spans="1:17" s="47" customFormat="1" ht="37.5" x14ac:dyDescent="0.65">
      <c r="B2" s="113" t="s">
        <v>157</v>
      </c>
      <c r="C2" s="113"/>
      <c r="D2" s="113"/>
      <c r="E2" s="113"/>
      <c r="F2" s="113"/>
      <c r="G2" s="113"/>
      <c r="H2" s="113"/>
      <c r="I2" s="113"/>
      <c r="J2" s="113"/>
      <c r="K2" s="113"/>
      <c r="L2" s="113"/>
      <c r="M2" s="113"/>
      <c r="N2" s="113"/>
      <c r="O2" s="113"/>
      <c r="P2" s="113"/>
      <c r="Q2" s="113"/>
    </row>
    <row r="3" spans="1:17" s="47" customFormat="1" ht="17.25" customHeight="1" x14ac:dyDescent="0.65">
      <c r="B3" s="48"/>
      <c r="C3" s="48"/>
      <c r="D3" s="48"/>
      <c r="E3" s="48"/>
      <c r="F3" s="48"/>
      <c r="G3" s="48"/>
      <c r="H3" s="48"/>
      <c r="I3" s="48"/>
      <c r="J3" s="48"/>
      <c r="K3" s="48"/>
      <c r="L3" s="48"/>
      <c r="M3" s="48"/>
      <c r="N3" s="48"/>
      <c r="O3" s="48"/>
      <c r="P3" s="48"/>
      <c r="Q3" s="60" t="s">
        <v>113</v>
      </c>
    </row>
    <row r="4" spans="1:17" s="47" customFormat="1" ht="35.25" customHeight="1" x14ac:dyDescent="0.3">
      <c r="A4" s="49" t="s">
        <v>95</v>
      </c>
      <c r="B4" s="49" t="s">
        <v>96</v>
      </c>
      <c r="C4" s="50" t="s">
        <v>111</v>
      </c>
      <c r="D4" s="49" t="s">
        <v>97</v>
      </c>
      <c r="E4" s="49" t="s">
        <v>98</v>
      </c>
      <c r="F4" s="49" t="s">
        <v>99</v>
      </c>
      <c r="G4" s="49" t="s">
        <v>100</v>
      </c>
      <c r="H4" s="49" t="s">
        <v>101</v>
      </c>
      <c r="I4" s="49" t="s">
        <v>102</v>
      </c>
      <c r="J4" s="50" t="s">
        <v>103</v>
      </c>
      <c r="K4" s="50" t="s">
        <v>104</v>
      </c>
      <c r="L4" s="49" t="s">
        <v>105</v>
      </c>
      <c r="M4" s="49" t="s">
        <v>106</v>
      </c>
      <c r="N4" s="49" t="s">
        <v>107</v>
      </c>
      <c r="O4" s="49" t="s">
        <v>108</v>
      </c>
      <c r="P4" s="49" t="s">
        <v>109</v>
      </c>
      <c r="Q4" s="97" t="s">
        <v>156</v>
      </c>
    </row>
    <row r="5" spans="1:17" s="47" customFormat="1" ht="32.25" customHeight="1" x14ac:dyDescent="0.3">
      <c r="A5" s="51">
        <v>1</v>
      </c>
      <c r="B5" s="51"/>
      <c r="C5" s="52"/>
      <c r="D5" s="52"/>
      <c r="E5" s="55" t="s">
        <v>110</v>
      </c>
      <c r="F5" s="51"/>
      <c r="G5" s="51"/>
      <c r="H5" s="55" t="s">
        <v>23</v>
      </c>
      <c r="I5" s="54"/>
      <c r="J5" s="53"/>
      <c r="K5" s="51"/>
      <c r="L5" s="53"/>
      <c r="M5" s="102" t="s">
        <v>151</v>
      </c>
      <c r="N5" s="53"/>
      <c r="O5" s="53"/>
      <c r="P5" s="53"/>
      <c r="Q5" s="53"/>
    </row>
    <row r="6" spans="1:17" ht="44.25" customHeight="1" x14ac:dyDescent="0.3">
      <c r="Q6" s="98"/>
    </row>
  </sheetData>
  <sheetProtection algorithmName="SHA-512" hashValue="aAdMrNFHFv2xY9VuCpXYNnRZ8W6nsL88DOm6fh0ZiRRuXuvD0EZMiOL34pCLdV/WHF90ptCBGhjZzyY/kZU+0w==" saltValue="Xqlyt2G2ox7b3HkURe5GdA==" spinCount="100000" sheet="1" objects="1" scenarios="1" selectLockedCells="1"/>
  <mergeCells count="1">
    <mergeCell ref="B2:Q2"/>
  </mergeCells>
  <phoneticPr fontId="3" type="noConversion"/>
  <dataValidations count="6">
    <dataValidation type="list" allowBlank="1" showInputMessage="1" showErrorMessage="1" sqref="N5:P5" xr:uid="{00000000-0002-0000-0200-000000000000}">
      <formula1>"고교,동부,서부"</formula1>
    </dataValidation>
    <dataValidation type="list" allowBlank="1" showInputMessage="1" showErrorMessage="1" sqref="F5" xr:uid="{00000000-0002-0000-0200-000001000000}">
      <formula1>과목</formula1>
    </dataValidation>
    <dataValidation type="list" allowBlank="1" showInputMessage="1" showErrorMessage="1" sqref="D5" xr:uid="{00000000-0002-0000-0200-000002000000}">
      <formula1>"남,여"</formula1>
    </dataValidation>
    <dataValidation type="list" allowBlank="1" showInputMessage="1" showErrorMessage="1" sqref="G5 JD5 SZ5 ACV5 AMR5 AWN5 BGJ5 BQF5 CAB5 CJX5 CTT5 DDP5 DNL5 DXH5 EHD5 EQZ5 FAV5 FKR5 FUN5 GEJ5 GOF5 GYB5 HHX5 HRT5 IBP5 ILL5 IVH5 JFD5 JOZ5 JYV5 KIR5 KSN5 LCJ5 LMF5 LWB5 MFX5 MPT5 MZP5 NJL5 NTH5 ODD5 OMZ5 OWV5 PGR5 PQN5 QAJ5 QKF5 QUB5 RDX5 RNT5 RXP5 SHL5 SRH5 TBD5 TKZ5 TUV5 UER5 UON5 UYJ5 VIF5 VSB5 WBX5 WLT5 WVP5" xr:uid="{00000000-0002-0000-0200-000003000000}">
      <formula1>"중등1정, 중등2정, 특수1정, 특수2정, 사서1급, 사서2급,전문상담1급,전문상담2급,영양1급,영양2급,보건1급,보건2급"</formula1>
    </dataValidation>
    <dataValidation type="list" allowBlank="1" showInputMessage="1" showErrorMessage="1" sqref="WVK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xr:uid="{00000000-0002-0000-0200-000004000000}">
      <formula1>"교사,특수교사,보건교사,영양교사,사서교사"</formula1>
    </dataValidation>
    <dataValidation type="list" allowBlank="1" showInputMessage="1" showErrorMessage="1" sqref="WVV5:WVX5 JJ5:JL5 TF5:TH5 ADB5:ADD5 AMX5:AMZ5 AWT5:AWV5 BGP5:BGR5 BQL5:BQN5 CAH5:CAJ5 CKD5:CKF5 CTZ5:CUB5 DDV5:DDX5 DNR5:DNT5 DXN5:DXP5 EHJ5:EHL5 ERF5:ERH5 FBB5:FBD5 FKX5:FKZ5 FUT5:FUV5 GEP5:GER5 GOL5:GON5 GYH5:GYJ5 HID5:HIF5 HRZ5:HSB5 IBV5:IBX5 ILR5:ILT5 IVN5:IVP5 JFJ5:JFL5 JPF5:JPH5 JZB5:JZD5 KIX5:KIZ5 KST5:KSV5 LCP5:LCR5 LML5:LMN5 LWH5:LWJ5 MGD5:MGF5 MPZ5:MQB5 MZV5:MZX5 NJR5:NJT5 NTN5:NTP5 ODJ5:ODL5 ONF5:ONH5 OXB5:OXD5 PGX5:PGZ5 PQT5:PQV5 QAP5:QAR5 QKL5:QKN5 QUH5:QUJ5 RED5:REF5 RNZ5:ROB5 RXV5:RXX5 SHR5:SHT5 SRN5:SRP5 TBJ5:TBL5 TLF5:TLH5 TVB5:TVD5 UEX5:UEZ5 UOT5:UOV5 UYP5:UYR5 VIL5:VIN5 VSH5:VSJ5 WCD5:WCF5 WLZ5:WMB5" xr:uid="{00000000-0002-0000-0200-000005000000}">
      <formula1>"고교,동부,서부,특수학교"</formula1>
    </dataValidation>
  </dataValidations>
  <pageMargins left="0.25" right="0.25"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
  <sheetViews>
    <sheetView workbookViewId="0">
      <selection activeCell="L6" sqref="L6"/>
    </sheetView>
  </sheetViews>
  <sheetFormatPr defaultRowHeight="16.5" x14ac:dyDescent="0.3"/>
  <cols>
    <col min="2" max="2" width="11" customWidth="1"/>
    <col min="3" max="3" width="10.625" customWidth="1"/>
    <col min="4" max="4" width="14.25" customWidth="1"/>
    <col min="5" max="5" width="25.75" customWidth="1"/>
  </cols>
  <sheetData>
    <row r="1" spans="1:15" ht="49.5" customHeight="1" x14ac:dyDescent="0.65">
      <c r="A1" s="114" t="s">
        <v>152</v>
      </c>
      <c r="B1" s="114"/>
      <c r="C1" s="114"/>
      <c r="D1" s="114"/>
      <c r="E1" s="114"/>
      <c r="F1" s="101"/>
      <c r="G1" s="101"/>
      <c r="H1" s="101"/>
      <c r="I1" s="101"/>
      <c r="J1" s="101"/>
      <c r="K1" s="101"/>
      <c r="L1" s="101"/>
      <c r="M1" s="101"/>
      <c r="N1" s="101"/>
      <c r="O1" s="101"/>
    </row>
    <row r="2" spans="1:15" x14ac:dyDescent="0.3">
      <c r="A2" s="49" t="s">
        <v>95</v>
      </c>
      <c r="B2" s="49" t="s">
        <v>96</v>
      </c>
      <c r="C2" s="50" t="s">
        <v>153</v>
      </c>
      <c r="D2" s="99" t="s">
        <v>155</v>
      </c>
      <c r="E2" s="99" t="s">
        <v>154</v>
      </c>
    </row>
    <row r="3" spans="1:15" x14ac:dyDescent="0.3">
      <c r="A3" s="51">
        <v>1</v>
      </c>
      <c r="B3" s="51"/>
      <c r="C3" s="52"/>
      <c r="D3" s="100"/>
      <c r="E3" s="100"/>
    </row>
  </sheetData>
  <mergeCells count="1">
    <mergeCell ref="A1:E1"/>
  </mergeCells>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 지정된 범위</vt:lpstr>
      </vt:variant>
      <vt:variant>
        <vt:i4>4</vt:i4>
      </vt:variant>
    </vt:vector>
  </HeadingPairs>
  <TitlesOfParts>
    <vt:vector size="8" baseType="lpstr">
      <vt:lpstr>경력기간 합산신청서</vt:lpstr>
      <vt:lpstr>근무유형</vt:lpstr>
      <vt:lpstr>인사내신희망서</vt:lpstr>
      <vt:lpstr>연수여비 계좌</vt:lpstr>
      <vt:lpstr>'경력기간 합산신청서'!Print_Area</vt:lpstr>
      <vt:lpstr>과목</vt:lpstr>
      <vt:lpstr>자격과목</vt:lpstr>
      <vt:lpstr>휴직경력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김학태</cp:lastModifiedBy>
  <cp:lastPrinted>2021-01-10T05:56:53Z</cp:lastPrinted>
  <dcterms:created xsi:type="dcterms:W3CDTF">2014-07-25T04:31:14Z</dcterms:created>
  <dcterms:modified xsi:type="dcterms:W3CDTF">2026-01-31T06:42:55Z</dcterms:modified>
</cp:coreProperties>
</file>